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2" activeTab="2"/>
  </bookViews>
  <sheets>
    <sheet name="выборка 15" sheetId="3" state="hidden" r:id="rId1"/>
    <sheet name="общий отчет по дому за 15 г" sheetId="1" state="hidden" r:id="rId2"/>
    <sheet name="расход по дому ТР 15" sheetId="2" r:id="rId3"/>
    <sheet name="отчет сод. жилья" sheetId="5" state="hidden" r:id="rId4"/>
    <sheet name="расход по дому ТО" sheetId="6" state="hidden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I38" i="2" l="1"/>
  <c r="AI10" i="3" l="1"/>
  <c r="AE10" i="3"/>
  <c r="AC10" i="3"/>
  <c r="Y10" i="3"/>
  <c r="O10" i="3"/>
  <c r="E15" i="1" l="1"/>
  <c r="E14" i="1"/>
  <c r="E12" i="1"/>
  <c r="E10" i="1"/>
  <c r="E7" i="1"/>
  <c r="D10" i="5"/>
  <c r="D9" i="5"/>
  <c r="AM15" i="3"/>
  <c r="AJ15" i="3"/>
  <c r="S15" i="3"/>
  <c r="P15" i="3"/>
  <c r="Y15" i="3"/>
  <c r="C10" i="1" s="1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M14" i="3"/>
  <c r="M13" i="3"/>
  <c r="M12" i="3"/>
  <c r="M11" i="3"/>
  <c r="M10" i="3"/>
  <c r="M9" i="3"/>
  <c r="M8" i="3"/>
  <c r="M7" i="3"/>
  <c r="M6" i="3"/>
  <c r="M5" i="3"/>
  <c r="M4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Q15" i="3" l="1"/>
  <c r="T15" i="3"/>
  <c r="AO3" i="3"/>
  <c r="AO15" i="3" s="1"/>
  <c r="C22" i="5" l="1"/>
  <c r="G24" i="5" s="1"/>
  <c r="B22" i="5"/>
  <c r="C7" i="1" s="1"/>
  <c r="E14" i="5"/>
  <c r="F14" i="5"/>
  <c r="G15" i="3"/>
  <c r="D15" i="3"/>
  <c r="D7" i="1" l="1"/>
  <c r="F7" i="1"/>
  <c r="E6" i="1"/>
  <c r="AL15" i="3" l="1"/>
  <c r="AI15" i="3"/>
  <c r="AN3" i="3"/>
  <c r="AK3" i="3"/>
  <c r="AK15" i="3" s="1"/>
  <c r="B15" i="3"/>
  <c r="C15" i="3"/>
  <c r="F15" i="3"/>
  <c r="I15" i="3"/>
  <c r="J15" i="3"/>
  <c r="K15" i="3"/>
  <c r="L15" i="3"/>
  <c r="O15" i="3"/>
  <c r="R15" i="3"/>
  <c r="U15" i="3"/>
  <c r="V15" i="3"/>
  <c r="W15" i="3"/>
  <c r="X15" i="3"/>
  <c r="Z15" i="3"/>
  <c r="D10" i="1" s="1"/>
  <c r="AA15" i="3"/>
  <c r="C11" i="1" s="1"/>
  <c r="AB15" i="3"/>
  <c r="D11" i="1" s="1"/>
  <c r="AC15" i="3"/>
  <c r="C12" i="1" s="1"/>
  <c r="AD15" i="3"/>
  <c r="D12" i="1" s="1"/>
  <c r="AE15" i="3"/>
  <c r="C14" i="1" s="1"/>
  <c r="AF15" i="3"/>
  <c r="D14" i="1" s="1"/>
  <c r="F14" i="1" s="1"/>
  <c r="AG15" i="3"/>
  <c r="C15" i="1" s="1"/>
  <c r="AH15" i="3"/>
  <c r="D15" i="1" s="1"/>
  <c r="M3" i="3"/>
  <c r="M15" i="3" s="1"/>
  <c r="H3" i="3"/>
  <c r="H15" i="3" s="1"/>
  <c r="E3" i="3"/>
  <c r="E15" i="3" s="1"/>
  <c r="B8" i="5" l="1"/>
  <c r="B14" i="5" s="1"/>
  <c r="D6" i="1"/>
  <c r="C6" i="1"/>
  <c r="AN15" i="3"/>
  <c r="C8" i="5" s="1"/>
  <c r="AP3" i="3"/>
  <c r="AP15" i="3" s="1"/>
  <c r="G22" i="5"/>
  <c r="N3" i="3"/>
  <c r="N15" i="3" s="1"/>
  <c r="I17" i="6" l="1"/>
  <c r="D8" i="5" s="1"/>
  <c r="D14" i="5" s="1"/>
  <c r="I39" i="2"/>
  <c r="C14" i="5" l="1"/>
  <c r="G16" i="5" s="1"/>
  <c r="F6" i="1" l="1"/>
  <c r="G8" i="5"/>
  <c r="G14" i="5" s="1"/>
</calcChain>
</file>

<file path=xl/sharedStrings.xml><?xml version="1.0" encoding="utf-8"?>
<sst xmlns="http://schemas.openxmlformats.org/spreadsheetml/2006/main" count="168" uniqueCount="130">
  <si>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</si>
  <si>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</si>
  <si>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</si>
  <si>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</si>
  <si>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</si>
  <si>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</si>
  <si>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</si>
  <si>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</si>
  <si>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</si>
  <si>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</si>
  <si>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</si>
  <si>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</si>
  <si>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</si>
  <si>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</si>
  <si>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</si>
  <si>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</si>
  <si>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</si>
  <si>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</si>
  <si>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</si>
  <si>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</si>
  <si>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</si>
  <si>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</si>
  <si>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</si>
  <si>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</si>
  <si>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</si>
  <si>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</si>
  <si>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</si>
  <si>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</si>
  <si>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</si>
  <si>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</si>
  <si>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</si>
  <si>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</si>
  <si>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</si>
  <si>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</si>
  <si>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</si>
  <si>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</si>
  <si>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</si>
  <si>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</si>
  <si>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</si>
  <si>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</si>
  <si>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</si>
  <si>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</si>
  <si>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</si>
  <si>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</si>
  <si>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</si>
  <si>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</si>
  <si>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</si>
  <si>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</si>
  <si>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</si>
  <si>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</si>
  <si>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</si>
  <si>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</si>
  <si>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</si>
  <si>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</si>
  <si>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</si>
  <si>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</si>
  <si>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</si>
  <si>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</si>
  <si>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</si>
  <si>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</si>
  <si>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</si>
  <si>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</si>
  <si>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</si>
  <si>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</si>
  <si>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</si>
  <si>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</si>
  <si>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</si>
  <si>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</si>
  <si>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</si>
  <si>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</si>
  <si>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</si>
  <si>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</si>
  <si>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</si>
  <si>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</si>
  <si>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</si>
  <si>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</si>
  <si>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</si>
  <si>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</si>
  <si>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</si>
  <si>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</si>
  <si>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</si>
  <si>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</si>
  <si>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Л.Чайкиной, 64-4</t>
  </si>
  <si>
    <t>в доме по адресу ул. Л.Чайкиной,64-4</t>
  </si>
  <si>
    <t>начислено за дымоходы и вент каналы неж.</t>
  </si>
  <si>
    <t>Итого</t>
  </si>
  <si>
    <t>получено за дымоходы и вент каналы неж.</t>
  </si>
  <si>
    <t>Остаток денежных средств дома на 01.06.2015 г</t>
  </si>
  <si>
    <t>Объем выполненных работ</t>
  </si>
  <si>
    <t>июнь</t>
  </si>
  <si>
    <t>подъезд №1, 4 ( кв. 43)</t>
  </si>
  <si>
    <t>Ремонт Электроосвещения в подъезде</t>
  </si>
  <si>
    <t>Генеральный директор ООО У0 "ТаганСервис"____________________________________________Брехов Ю.А.</t>
  </si>
  <si>
    <t>за период с 01.06.2015 по 31.07.2015 гг.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</si>
  <si>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</si>
  <si>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ул. Л. Чайкиной, 64/4</t>
  </si>
  <si>
    <t>в доме по  адресу ул. Л. Чайкиной, 64-4 за период с 01.06.2015 по 31.07.2015гг.</t>
  </si>
  <si>
    <t>подвал</t>
  </si>
  <si>
    <t>ремонт электроосвещения в подвале</t>
  </si>
  <si>
    <t>фасад</t>
  </si>
  <si>
    <t>закрашивание надписей на стене фасада</t>
  </si>
  <si>
    <t>8,33 м2</t>
  </si>
  <si>
    <t>гидравлическое испытание внутридомовой системы ЦО</t>
  </si>
  <si>
    <t>3237 м/п</t>
  </si>
  <si>
    <t>ремонт внутридомовой системы ЦО</t>
  </si>
  <si>
    <t>слив и наполнение системы ЦО водой,                                        смена крана шарового ф 15 мм- 3шт.,         ревизия задвижек ф 80 мм - 4 шт., установка и снятие заглушек ф 80 мм - 6 шт. с их установкой</t>
  </si>
  <si>
    <t>июль</t>
  </si>
  <si>
    <t>Содержание и Ремонт жилья</t>
  </si>
  <si>
    <t>Общая задолженность по всем статьям  на 01.08.2015 г. состовляет:</t>
  </si>
  <si>
    <t>август</t>
  </si>
  <si>
    <t>кв.43</t>
  </si>
  <si>
    <t>ремонт электроосвещения в подъезде</t>
  </si>
  <si>
    <t>сентябрь</t>
  </si>
  <si>
    <t>устранение засора труб КНС( выпуск)</t>
  </si>
  <si>
    <t>октябрь</t>
  </si>
  <si>
    <t>запуск системы ЦО</t>
  </si>
  <si>
    <t>закрепление и установка воронки,водосточных труб</t>
  </si>
  <si>
    <t>осенний осмотр</t>
  </si>
  <si>
    <t>ноябрь</t>
  </si>
  <si>
    <t>аптека</t>
  </si>
  <si>
    <t>ремонт системы ЦО</t>
  </si>
  <si>
    <t>аптека,парикмахерская</t>
  </si>
  <si>
    <t>наладка системы ЦО</t>
  </si>
  <si>
    <t>декабрь</t>
  </si>
  <si>
    <t>1м/п</t>
  </si>
  <si>
    <t>смена водосточных труб</t>
  </si>
  <si>
    <t>парикмахерская</t>
  </si>
  <si>
    <t>устранение непрогрева в системе ЦО</t>
  </si>
  <si>
    <t xml:space="preserve">Информация о выполненных работах по статье "Ремонт жилья" по адресу Лизы Чайкиной , 64-4 за период 01.06.2015 г по 31.12.2015 г 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</si>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</sst>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vertical="center"/>
    </xf>
    <xf numFmtId="165" fontId="4" fillId="0" borderId="10" xfId="0" applyNumberFormat="1" applyFont="1" applyBorder="1" applyAlignment="1"/>
    <xf numFmtId="165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7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1" xfId="0" applyBorder="1" applyAlignment="1">
      <alignment wrapText="1"/>
    </xf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0" xfId="0" applyNumberFormat="1" applyBorder="1"/>
    <xf numFmtId="0" fontId="0" fillId="0" borderId="1" xfId="0" applyBorder="1" applyAlignment="1">
      <alignment vertical="top" wrapText="1"/>
    </xf>
    <xf numFmtId="0" fontId="1" fillId="0" borderId="0" xfId="0" applyFont="1" applyFill="1" applyBorder="1" applyAlignment="1"/>
    <xf numFmtId="0" fontId="9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6">
          <cell r="D26">
            <v>162579.38</v>
          </cell>
          <cell r="AJ26">
            <v>2397.9695999999999</v>
          </cell>
          <cell r="AL26">
            <v>82.587599999999995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U1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5" t="s">
        <v>29</v>
      </c>
      <c r="B2" s="16" t="s">
        <v>30</v>
      </c>
      <c r="C2" s="16" t="s">
        <v>31</v>
      </c>
      <c r="D2" s="16" t="s">
        <v>33</v>
      </c>
      <c r="E2" s="19" t="s">
        <v>40</v>
      </c>
      <c r="F2" s="16" t="s">
        <v>32</v>
      </c>
      <c r="G2" s="16" t="s">
        <v>34</v>
      </c>
      <c r="H2" s="19" t="s">
        <v>41</v>
      </c>
      <c r="I2" s="16" t="s">
        <v>35</v>
      </c>
      <c r="J2" s="16" t="s">
        <v>36</v>
      </c>
      <c r="K2" s="16" t="s">
        <v>58</v>
      </c>
      <c r="L2" s="16" t="s">
        <v>37</v>
      </c>
      <c r="M2" s="19" t="s">
        <v>38</v>
      </c>
      <c r="N2" s="19" t="s">
        <v>39</v>
      </c>
      <c r="O2" s="17" t="s">
        <v>42</v>
      </c>
      <c r="P2" s="17" t="s">
        <v>84</v>
      </c>
      <c r="Q2" s="17" t="s">
        <v>85</v>
      </c>
      <c r="R2" s="17" t="s">
        <v>43</v>
      </c>
      <c r="S2" s="17" t="s">
        <v>86</v>
      </c>
      <c r="T2" s="17" t="s">
        <v>85</v>
      </c>
      <c r="U2" s="17" t="s">
        <v>44</v>
      </c>
      <c r="V2" s="17" t="s">
        <v>45</v>
      </c>
      <c r="W2" s="17" t="s">
        <v>46</v>
      </c>
      <c r="X2" s="17" t="s">
        <v>47</v>
      </c>
      <c r="Y2" s="17" t="s">
        <v>48</v>
      </c>
      <c r="Z2" s="17" t="s">
        <v>49</v>
      </c>
      <c r="AA2" s="17" t="s">
        <v>50</v>
      </c>
      <c r="AB2" s="17" t="s">
        <v>51</v>
      </c>
      <c r="AC2" s="17" t="s">
        <v>52</v>
      </c>
      <c r="AD2" s="17" t="s">
        <v>53</v>
      </c>
      <c r="AE2" s="17" t="s">
        <v>54</v>
      </c>
      <c r="AF2" s="17" t="s">
        <v>55</v>
      </c>
      <c r="AG2" s="17" t="s">
        <v>56</v>
      </c>
      <c r="AH2" s="18" t="s">
        <v>57</v>
      </c>
      <c r="AI2" s="16" t="s">
        <v>59</v>
      </c>
      <c r="AJ2" s="16" t="s">
        <v>33</v>
      </c>
      <c r="AK2" s="19" t="s">
        <v>40</v>
      </c>
      <c r="AL2" s="16" t="s">
        <v>60</v>
      </c>
      <c r="AM2" s="16" t="s">
        <v>34</v>
      </c>
      <c r="AN2" s="19" t="s">
        <v>41</v>
      </c>
      <c r="AO2" s="19" t="s">
        <v>79</v>
      </c>
      <c r="AP2" s="19" t="s">
        <v>39</v>
      </c>
    </row>
    <row r="3" spans="1:42" x14ac:dyDescent="0.2">
      <c r="A3" s="14" t="s">
        <v>82</v>
      </c>
      <c r="B3" s="5">
        <v>2659.42</v>
      </c>
      <c r="C3" s="5">
        <v>0</v>
      </c>
      <c r="D3" s="5">
        <v>0</v>
      </c>
      <c r="E3" s="20">
        <f>C3+D3</f>
        <v>0</v>
      </c>
      <c r="F3" s="5">
        <v>0</v>
      </c>
      <c r="G3" s="5">
        <v>0</v>
      </c>
      <c r="H3" s="20">
        <f>F3+G3</f>
        <v>0</v>
      </c>
      <c r="I3" s="5">
        <v>0</v>
      </c>
      <c r="J3" s="5">
        <v>0</v>
      </c>
      <c r="K3" s="5">
        <v>0</v>
      </c>
      <c r="L3" s="5">
        <v>0</v>
      </c>
      <c r="M3" s="20">
        <f>(I3+J3+L3)*1.5%</f>
        <v>0</v>
      </c>
      <c r="N3" s="22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20">
        <f>AI3+AJ3</f>
        <v>0</v>
      </c>
      <c r="AL3" s="5">
        <v>0</v>
      </c>
      <c r="AM3" s="5">
        <v>0</v>
      </c>
      <c r="AN3" s="20">
        <f>AL3+AM3</f>
        <v>0</v>
      </c>
      <c r="AO3" s="56">
        <f>AF3*1.5%</f>
        <v>0</v>
      </c>
      <c r="AP3" s="22">
        <f>AN3*1.5%</f>
        <v>0</v>
      </c>
    </row>
    <row r="4" spans="1:42" x14ac:dyDescent="0.2">
      <c r="A4" s="14" t="s">
        <v>82</v>
      </c>
      <c r="B4" s="5">
        <v>2659.42</v>
      </c>
      <c r="C4" s="5">
        <v>0</v>
      </c>
      <c r="D4" s="5">
        <v>0</v>
      </c>
      <c r="E4" s="20">
        <f t="shared" ref="E4:E14" si="0">C4+D4</f>
        <v>0</v>
      </c>
      <c r="F4" s="5">
        <v>0</v>
      </c>
      <c r="G4" s="5">
        <v>0</v>
      </c>
      <c r="H4" s="20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20">
        <f t="shared" ref="M4:M14" si="2">(I4+J4+L4)*1.5%</f>
        <v>0</v>
      </c>
      <c r="N4" s="22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20">
        <f t="shared" ref="AK4:AK14" si="4">AI4+AJ4</f>
        <v>0</v>
      </c>
      <c r="AL4" s="5">
        <v>0</v>
      </c>
      <c r="AM4" s="5">
        <v>0</v>
      </c>
      <c r="AN4" s="20">
        <f t="shared" ref="AN4:AN14" si="5">AL4+AM4</f>
        <v>0</v>
      </c>
      <c r="AO4" s="56">
        <f t="shared" ref="AO4:AO14" si="6">AF4*1.5%</f>
        <v>0</v>
      </c>
      <c r="AP4" s="22">
        <f t="shared" ref="AP4:AP14" si="7">AN4*1.5%</f>
        <v>0</v>
      </c>
    </row>
    <row r="5" spans="1:42" x14ac:dyDescent="0.2">
      <c r="A5" s="14" t="s">
        <v>82</v>
      </c>
      <c r="B5" s="5">
        <v>2659.42</v>
      </c>
      <c r="C5" s="5">
        <v>0</v>
      </c>
      <c r="D5" s="5">
        <v>0</v>
      </c>
      <c r="E5" s="20">
        <f t="shared" si="0"/>
        <v>0</v>
      </c>
      <c r="F5" s="5">
        <v>0</v>
      </c>
      <c r="G5" s="5">
        <v>0</v>
      </c>
      <c r="H5" s="20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0">
        <f t="shared" si="2"/>
        <v>0</v>
      </c>
      <c r="N5" s="22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20">
        <f t="shared" si="4"/>
        <v>0</v>
      </c>
      <c r="AL5" s="5">
        <v>0</v>
      </c>
      <c r="AM5" s="5">
        <v>0</v>
      </c>
      <c r="AN5" s="20">
        <f t="shared" si="5"/>
        <v>0</v>
      </c>
      <c r="AO5" s="56">
        <f t="shared" si="6"/>
        <v>0</v>
      </c>
      <c r="AP5" s="22">
        <f t="shared" si="7"/>
        <v>0</v>
      </c>
    </row>
    <row r="6" spans="1:42" x14ac:dyDescent="0.2">
      <c r="A6" s="14" t="s">
        <v>82</v>
      </c>
      <c r="B6" s="5">
        <v>2659.42</v>
      </c>
      <c r="C6" s="5">
        <v>0</v>
      </c>
      <c r="D6" s="5">
        <v>0</v>
      </c>
      <c r="E6" s="20">
        <f t="shared" si="0"/>
        <v>0</v>
      </c>
      <c r="F6" s="5">
        <v>0</v>
      </c>
      <c r="G6" s="5">
        <v>0</v>
      </c>
      <c r="H6" s="20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0">
        <f t="shared" si="2"/>
        <v>0</v>
      </c>
      <c r="N6" s="22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20">
        <f t="shared" si="4"/>
        <v>0</v>
      </c>
      <c r="AL6" s="5">
        <v>0</v>
      </c>
      <c r="AM6" s="5">
        <v>0</v>
      </c>
      <c r="AN6" s="20">
        <f t="shared" si="5"/>
        <v>0</v>
      </c>
      <c r="AO6" s="56">
        <f t="shared" si="6"/>
        <v>0</v>
      </c>
      <c r="AP6" s="22">
        <f t="shared" si="7"/>
        <v>0</v>
      </c>
    </row>
    <row r="7" spans="1:42" x14ac:dyDescent="0.2">
      <c r="A7" s="14" t="s">
        <v>82</v>
      </c>
      <c r="B7" s="5">
        <v>2659.42</v>
      </c>
      <c r="C7" s="5">
        <v>0</v>
      </c>
      <c r="D7" s="5">
        <v>0</v>
      </c>
      <c r="E7" s="20">
        <f t="shared" si="0"/>
        <v>0</v>
      </c>
      <c r="F7" s="5">
        <v>0</v>
      </c>
      <c r="G7" s="5">
        <v>0</v>
      </c>
      <c r="H7" s="20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20">
        <f t="shared" si="2"/>
        <v>0</v>
      </c>
      <c r="N7" s="22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20">
        <f t="shared" si="4"/>
        <v>0</v>
      </c>
      <c r="AL7" s="5">
        <v>0</v>
      </c>
      <c r="AM7" s="5">
        <v>0</v>
      </c>
      <c r="AN7" s="20">
        <f t="shared" si="5"/>
        <v>0</v>
      </c>
      <c r="AO7" s="56">
        <f t="shared" si="6"/>
        <v>0</v>
      </c>
      <c r="AP7" s="22">
        <f t="shared" si="7"/>
        <v>0</v>
      </c>
    </row>
    <row r="8" spans="1:42" x14ac:dyDescent="0.2">
      <c r="A8" s="14" t="s">
        <v>82</v>
      </c>
      <c r="B8" s="5">
        <v>2659.42</v>
      </c>
      <c r="C8" s="2">
        <v>10770.67</v>
      </c>
      <c r="D8" s="2">
        <v>1888.55</v>
      </c>
      <c r="E8" s="20">
        <f t="shared" si="0"/>
        <v>12659.22</v>
      </c>
      <c r="F8" s="2">
        <v>0</v>
      </c>
      <c r="G8" s="2">
        <v>0</v>
      </c>
      <c r="H8" s="20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20">
        <f t="shared" si="2"/>
        <v>0</v>
      </c>
      <c r="N8" s="22">
        <f t="shared" si="3"/>
        <v>0</v>
      </c>
      <c r="O8" s="2">
        <v>1489.26</v>
      </c>
      <c r="P8" s="2">
        <v>461.5</v>
      </c>
      <c r="Q8" s="5">
        <f t="shared" ref="Q8:Q14" si="8">O8+P8</f>
        <v>1950.76</v>
      </c>
      <c r="R8" s="2">
        <v>0</v>
      </c>
      <c r="S8" s="2">
        <v>0</v>
      </c>
      <c r="T8" s="5">
        <f t="shared" ref="T8:T14" si="9">R8+S8</f>
        <v>0</v>
      </c>
      <c r="U8" s="2">
        <v>0</v>
      </c>
      <c r="V8" s="2">
        <v>0</v>
      </c>
      <c r="W8" s="2">
        <v>0</v>
      </c>
      <c r="X8" s="2">
        <v>0</v>
      </c>
      <c r="Y8" s="2">
        <v>6648.67</v>
      </c>
      <c r="Z8" s="2">
        <v>0</v>
      </c>
      <c r="AA8" s="2">
        <v>0</v>
      </c>
      <c r="AB8" s="2">
        <v>0</v>
      </c>
      <c r="AC8" s="2">
        <v>4786.95</v>
      </c>
      <c r="AD8" s="2">
        <v>0</v>
      </c>
      <c r="AE8" s="2">
        <v>797.84</v>
      </c>
      <c r="AF8" s="2">
        <v>0</v>
      </c>
      <c r="AG8" s="2">
        <v>5478.4</v>
      </c>
      <c r="AH8" s="2">
        <v>0</v>
      </c>
      <c r="AI8" s="2">
        <v>12366.33</v>
      </c>
      <c r="AJ8" s="2">
        <v>2238.33</v>
      </c>
      <c r="AK8" s="20">
        <f t="shared" si="4"/>
        <v>14604.66</v>
      </c>
      <c r="AL8" s="2">
        <v>0</v>
      </c>
      <c r="AM8" s="2">
        <v>0</v>
      </c>
      <c r="AN8" s="20">
        <f t="shared" si="5"/>
        <v>0</v>
      </c>
      <c r="AO8" s="56">
        <f t="shared" si="6"/>
        <v>0</v>
      </c>
      <c r="AP8" s="22">
        <f t="shared" si="7"/>
        <v>0</v>
      </c>
    </row>
    <row r="9" spans="1:42" x14ac:dyDescent="0.2">
      <c r="A9" s="14" t="s">
        <v>82</v>
      </c>
      <c r="B9" s="5">
        <v>2659.42</v>
      </c>
      <c r="C9" s="2">
        <v>0</v>
      </c>
      <c r="D9" s="2">
        <v>0</v>
      </c>
      <c r="E9" s="20">
        <f t="shared" si="0"/>
        <v>0</v>
      </c>
      <c r="F9" s="2">
        <v>9596.1299999999992</v>
      </c>
      <c r="G9" s="2">
        <v>0</v>
      </c>
      <c r="H9" s="20">
        <f t="shared" si="1"/>
        <v>9596.1299999999992</v>
      </c>
      <c r="I9" s="2">
        <v>0</v>
      </c>
      <c r="J9" s="2">
        <v>0</v>
      </c>
      <c r="K9" s="2">
        <v>0</v>
      </c>
      <c r="L9" s="2">
        <v>0</v>
      </c>
      <c r="M9" s="20">
        <f t="shared" si="2"/>
        <v>0</v>
      </c>
      <c r="N9" s="22">
        <f t="shared" si="3"/>
        <v>143.94194999999999</v>
      </c>
      <c r="O9" s="5">
        <v>1595.67</v>
      </c>
      <c r="P9" s="5">
        <v>0</v>
      </c>
      <c r="Q9" s="5">
        <f t="shared" si="8"/>
        <v>1595.67</v>
      </c>
      <c r="R9" s="2">
        <v>1809.98</v>
      </c>
      <c r="S9" s="2">
        <v>0</v>
      </c>
      <c r="T9" s="5">
        <f t="shared" si="9"/>
        <v>1809.98</v>
      </c>
      <c r="U9" s="2">
        <v>0</v>
      </c>
      <c r="V9" s="2">
        <v>0</v>
      </c>
      <c r="W9" s="2">
        <v>0</v>
      </c>
      <c r="X9" s="2">
        <v>0</v>
      </c>
      <c r="Y9" s="2">
        <v>6648.67</v>
      </c>
      <c r="Z9" s="2">
        <v>7936.78</v>
      </c>
      <c r="AA9" s="2">
        <v>0</v>
      </c>
      <c r="AB9" s="2">
        <v>0</v>
      </c>
      <c r="AC9" s="2">
        <v>4999.72</v>
      </c>
      <c r="AD9" s="2">
        <v>5858.8</v>
      </c>
      <c r="AE9" s="2">
        <v>930.82</v>
      </c>
      <c r="AF9" s="2">
        <v>992.68</v>
      </c>
      <c r="AG9" s="2">
        <v>5797.56</v>
      </c>
      <c r="AH9" s="2">
        <v>6636.39</v>
      </c>
      <c r="AI9" s="2">
        <v>24014.55</v>
      </c>
      <c r="AJ9" s="2">
        <v>0</v>
      </c>
      <c r="AK9" s="20">
        <f t="shared" si="4"/>
        <v>24014.55</v>
      </c>
      <c r="AL9" s="2">
        <v>21209.58</v>
      </c>
      <c r="AM9" s="2">
        <v>0</v>
      </c>
      <c r="AN9" s="20">
        <f t="shared" si="5"/>
        <v>21209.58</v>
      </c>
      <c r="AO9" s="56">
        <f t="shared" si="6"/>
        <v>14.890199999999998</v>
      </c>
      <c r="AP9" s="22">
        <f t="shared" si="7"/>
        <v>318.14370000000002</v>
      </c>
    </row>
    <row r="10" spans="1:42" x14ac:dyDescent="0.2">
      <c r="A10" s="14" t="s">
        <v>82</v>
      </c>
      <c r="B10" s="5">
        <v>2659.42</v>
      </c>
      <c r="C10" s="2">
        <v>-246.72</v>
      </c>
      <c r="D10" s="2">
        <v>0</v>
      </c>
      <c r="E10" s="20">
        <f t="shared" si="0"/>
        <v>-246.72</v>
      </c>
      <c r="F10" s="2">
        <v>1362.43</v>
      </c>
      <c r="G10" s="2">
        <v>0</v>
      </c>
      <c r="H10" s="20">
        <f t="shared" si="1"/>
        <v>1362.43</v>
      </c>
      <c r="I10" s="2">
        <v>0</v>
      </c>
      <c r="J10" s="2">
        <v>0</v>
      </c>
      <c r="K10" s="2">
        <v>0</v>
      </c>
      <c r="L10" s="2">
        <v>0</v>
      </c>
      <c r="M10" s="20">
        <f t="shared" si="2"/>
        <v>0</v>
      </c>
      <c r="N10" s="22">
        <f t="shared" si="3"/>
        <v>20.436450000000001</v>
      </c>
      <c r="O10" s="2">
        <f>1595.67-34.2</f>
        <v>1561.47</v>
      </c>
      <c r="P10" s="2"/>
      <c r="Q10" s="5">
        <f t="shared" si="8"/>
        <v>1561.47</v>
      </c>
      <c r="R10" s="2">
        <v>1110.5</v>
      </c>
      <c r="S10" s="2"/>
      <c r="T10" s="5">
        <f t="shared" si="9"/>
        <v>1110.5</v>
      </c>
      <c r="U10" s="2">
        <v>0</v>
      </c>
      <c r="V10" s="2">
        <v>0</v>
      </c>
      <c r="W10" s="2">
        <v>0</v>
      </c>
      <c r="X10" s="2">
        <v>0</v>
      </c>
      <c r="Y10" s="2">
        <f>6648.67-152.68</f>
        <v>6495.99</v>
      </c>
      <c r="Z10" s="2">
        <v>4683.33</v>
      </c>
      <c r="AA10" s="2">
        <v>0</v>
      </c>
      <c r="AB10" s="2">
        <v>0</v>
      </c>
      <c r="AC10" s="2">
        <f>4999.72-116.03</f>
        <v>4883.6900000000005</v>
      </c>
      <c r="AD10" s="2">
        <v>3659.01</v>
      </c>
      <c r="AE10" s="2">
        <f>930.82-18.32</f>
        <v>912.5</v>
      </c>
      <c r="AF10" s="2">
        <v>638.82000000000005</v>
      </c>
      <c r="AG10" s="2">
        <v>5797.56</v>
      </c>
      <c r="AH10" s="2">
        <v>3721.05</v>
      </c>
      <c r="AI10" s="2">
        <f>24014.55-268.1</f>
        <v>23746.45</v>
      </c>
      <c r="AJ10" s="2"/>
      <c r="AK10" s="20">
        <f t="shared" si="4"/>
        <v>23746.45</v>
      </c>
      <c r="AL10" s="2">
        <v>12884.8</v>
      </c>
      <c r="AM10" s="2"/>
      <c r="AN10" s="20">
        <f t="shared" si="5"/>
        <v>12884.8</v>
      </c>
      <c r="AO10" s="56">
        <f t="shared" si="6"/>
        <v>9.5823</v>
      </c>
      <c r="AP10" s="22">
        <f t="shared" si="7"/>
        <v>193.27199999999999</v>
      </c>
    </row>
    <row r="11" spans="1:42" x14ac:dyDescent="0.2">
      <c r="A11" s="14" t="s">
        <v>82</v>
      </c>
      <c r="B11" s="5">
        <v>2659.42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/>
      <c r="P11" s="2"/>
      <c r="Q11" s="5">
        <f t="shared" si="8"/>
        <v>0</v>
      </c>
      <c r="R11" s="2"/>
      <c r="S11" s="2"/>
      <c r="T11" s="5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0">
        <f t="shared" si="4"/>
        <v>0</v>
      </c>
      <c r="AL11" s="2"/>
      <c r="AM11" s="2"/>
      <c r="AN11" s="20">
        <f t="shared" si="5"/>
        <v>0</v>
      </c>
      <c r="AO11" s="56">
        <f t="shared" si="6"/>
        <v>0</v>
      </c>
      <c r="AP11" s="22">
        <f t="shared" si="7"/>
        <v>0</v>
      </c>
    </row>
    <row r="12" spans="1:42" x14ac:dyDescent="0.2">
      <c r="A12" s="14" t="s">
        <v>82</v>
      </c>
      <c r="B12" s="5">
        <v>2659.42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0">
        <f t="shared" si="4"/>
        <v>0</v>
      </c>
      <c r="AL12" s="2"/>
      <c r="AM12" s="2"/>
      <c r="AN12" s="20">
        <f t="shared" si="5"/>
        <v>0</v>
      </c>
      <c r="AO12" s="56">
        <f t="shared" si="6"/>
        <v>0</v>
      </c>
      <c r="AP12" s="22">
        <f t="shared" si="7"/>
        <v>0</v>
      </c>
    </row>
    <row r="13" spans="1:42" x14ac:dyDescent="0.2">
      <c r="A13" s="14" t="s">
        <v>82</v>
      </c>
      <c r="B13" s="5">
        <v>2659.42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0">
        <f t="shared" si="4"/>
        <v>0</v>
      </c>
      <c r="AL13" s="2"/>
      <c r="AM13" s="2"/>
      <c r="AN13" s="20">
        <f t="shared" si="5"/>
        <v>0</v>
      </c>
      <c r="AO13" s="56">
        <f t="shared" si="6"/>
        <v>0</v>
      </c>
      <c r="AP13" s="22">
        <f t="shared" si="7"/>
        <v>0</v>
      </c>
    </row>
    <row r="14" spans="1:42" ht="13.5" thickBot="1" x14ac:dyDescent="0.25">
      <c r="A14" s="14" t="s">
        <v>82</v>
      </c>
      <c r="B14" s="5">
        <v>2659.42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20">
        <f t="shared" si="4"/>
        <v>0</v>
      </c>
      <c r="AL14" s="8"/>
      <c r="AM14" s="8"/>
      <c r="AN14" s="20">
        <f t="shared" si="5"/>
        <v>0</v>
      </c>
      <c r="AO14" s="56">
        <f t="shared" si="6"/>
        <v>0</v>
      </c>
      <c r="AP14" s="22">
        <f t="shared" si="7"/>
        <v>0</v>
      </c>
    </row>
    <row r="15" spans="1:42" ht="13.5" thickBot="1" x14ac:dyDescent="0.25">
      <c r="A15" s="12" t="s">
        <v>28</v>
      </c>
      <c r="B15" s="9">
        <f t="shared" ref="B15:G15" si="10">SUM(B3:B14)</f>
        <v>31913.039999999994</v>
      </c>
      <c r="C15" s="9">
        <f t="shared" si="10"/>
        <v>10523.95</v>
      </c>
      <c r="D15" s="9">
        <f t="shared" si="10"/>
        <v>1888.55</v>
      </c>
      <c r="E15" s="21">
        <f t="shared" si="10"/>
        <v>12412.5</v>
      </c>
      <c r="F15" s="9">
        <f t="shared" si="10"/>
        <v>10958.56</v>
      </c>
      <c r="G15" s="9">
        <f t="shared" si="10"/>
        <v>0</v>
      </c>
      <c r="H15" s="21">
        <f t="shared" ref="H15:AI15" si="11">SUM(H3:H14)</f>
        <v>10958.56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21">
        <f t="shared" si="11"/>
        <v>0</v>
      </c>
      <c r="N15" s="23">
        <f t="shared" si="11"/>
        <v>164.3784</v>
      </c>
      <c r="O15" s="12">
        <f t="shared" si="11"/>
        <v>4646.4000000000005</v>
      </c>
      <c r="P15" s="66">
        <f>SUM(P3:P14)</f>
        <v>461.5</v>
      </c>
      <c r="Q15" s="66">
        <f>SUM(Q3:Q14)</f>
        <v>5107.9000000000005</v>
      </c>
      <c r="R15" s="9">
        <f t="shared" si="11"/>
        <v>2920.48</v>
      </c>
      <c r="S15" s="9">
        <f>SUM(S3:S14)</f>
        <v>0</v>
      </c>
      <c r="T15" s="9">
        <f>SUM(T3:T14)</f>
        <v>2920.48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19793.330000000002</v>
      </c>
      <c r="Z15" s="9">
        <f t="shared" si="11"/>
        <v>12620.11</v>
      </c>
      <c r="AA15" s="9">
        <f t="shared" si="11"/>
        <v>0</v>
      </c>
      <c r="AB15" s="9">
        <f t="shared" si="11"/>
        <v>0</v>
      </c>
      <c r="AC15" s="9">
        <f t="shared" si="11"/>
        <v>14670.36</v>
      </c>
      <c r="AD15" s="9">
        <f t="shared" si="11"/>
        <v>9517.8100000000013</v>
      </c>
      <c r="AE15" s="9">
        <f t="shared" si="11"/>
        <v>2641.16</v>
      </c>
      <c r="AF15" s="9">
        <f t="shared" si="11"/>
        <v>1631.5</v>
      </c>
      <c r="AG15" s="9">
        <f t="shared" si="11"/>
        <v>17073.52</v>
      </c>
      <c r="AH15" s="13">
        <f t="shared" si="11"/>
        <v>10357.44</v>
      </c>
      <c r="AI15" s="9">
        <f t="shared" si="11"/>
        <v>60127.33</v>
      </c>
      <c r="AJ15" s="9">
        <f>SUM(AJ3:AJ14)</f>
        <v>2238.33</v>
      </c>
      <c r="AK15" s="21">
        <f>SUM(AK3:AK14)</f>
        <v>62365.66</v>
      </c>
      <c r="AL15" s="9">
        <f>SUM(AL3:AL14)</f>
        <v>34094.380000000005</v>
      </c>
      <c r="AM15" s="9">
        <f>SUM(AM3:AM14)</f>
        <v>0</v>
      </c>
      <c r="AN15" s="21">
        <f>SUM(AN3:AN14)</f>
        <v>34094.380000000005</v>
      </c>
      <c r="AO15" s="21">
        <f t="shared" ref="AO15" si="12">SUM(AO3:AO14)</f>
        <v>24.472499999999997</v>
      </c>
      <c r="AP15" s="23">
        <f t="shared" ref="AP15" si="13">SUM(AP3:AP14)</f>
        <v>511.41570000000002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B19" sqref="B19:F19"/>
    </sheetView>
  </sheetViews>
  <sheetFormatPr defaultRowHeight="12.75" x14ac:dyDescent="0.2"/>
  <cols>
    <col min="2" max="2" width="26" customWidth="1"/>
    <col min="3" max="3" width="22.140625" customWidth="1"/>
    <col min="4" max="4" width="22.85546875" customWidth="1"/>
    <col min="5" max="5" width="18.7109375" hidden="1" customWidth="1"/>
    <col min="6" max="6" width="21.85546875" customWidth="1"/>
  </cols>
  <sheetData>
    <row r="2" spans="2:9" ht="51.75" customHeight="1" x14ac:dyDescent="0.4">
      <c r="B2" s="79" t="s">
        <v>12</v>
      </c>
      <c r="C2" s="79"/>
      <c r="D2" s="79"/>
      <c r="E2" s="79"/>
      <c r="F2" s="79"/>
    </row>
    <row r="3" spans="2:9" ht="26.25" customHeight="1" x14ac:dyDescent="0.35">
      <c r="B3" s="78" t="s">
        <v>96</v>
      </c>
      <c r="C3" s="78"/>
      <c r="D3" s="78"/>
      <c r="E3" s="78"/>
      <c r="F3" s="78"/>
      <c r="G3" s="1"/>
      <c r="H3" s="1"/>
      <c r="I3" s="1"/>
    </row>
    <row r="4" spans="2:9" ht="30" customHeight="1" thickBot="1" x14ac:dyDescent="0.25">
      <c r="B4" s="78"/>
      <c r="C4" s="78"/>
      <c r="D4" s="78"/>
      <c r="E4" s="78"/>
      <c r="F4" s="78"/>
    </row>
    <row r="5" spans="2:9" ht="45.75" thickBot="1" x14ac:dyDescent="0.3">
      <c r="B5" s="7" t="s">
        <v>0</v>
      </c>
      <c r="C5" s="6" t="s">
        <v>10</v>
      </c>
      <c r="D5" s="6" t="s">
        <v>11</v>
      </c>
      <c r="E5" s="7" t="s">
        <v>13</v>
      </c>
      <c r="F5" s="7" t="s">
        <v>14</v>
      </c>
    </row>
    <row r="6" spans="2:9" x14ac:dyDescent="0.2">
      <c r="B6" s="58" t="s">
        <v>107</v>
      </c>
      <c r="C6" s="59" t="e">
        <f>#REF!</f>
        <v>#REF!</v>
      </c>
      <c r="D6" s="59" t="e">
        <f>#REF!</f>
        <v>#REF!</v>
      </c>
      <c r="E6" s="59" t="e">
        <f>#REF!</f>
        <v>#REF!</v>
      </c>
      <c r="F6" s="73" t="e">
        <f>#REF!</f>
        <v>#REF!</v>
      </c>
    </row>
    <row r="7" spans="2:9" ht="25.5" x14ac:dyDescent="0.2">
      <c r="B7" s="60" t="s">
        <v>1</v>
      </c>
      <c r="C7" s="2">
        <f>'отчет сод. жилья'!B22</f>
        <v>5107.9000000000005</v>
      </c>
      <c r="D7" s="24">
        <f>'отчет сод. жилья'!C22</f>
        <v>2920.48</v>
      </c>
      <c r="E7" s="2" t="e">
        <f>#REF!</f>
        <v>#REF!</v>
      </c>
      <c r="F7" s="74" t="e">
        <f>#REF!</f>
        <v>#REF!</v>
      </c>
    </row>
    <row r="8" spans="2:9" ht="51" x14ac:dyDescent="0.2">
      <c r="B8" s="60" t="s">
        <v>2</v>
      </c>
      <c r="C8" s="2">
        <v>0</v>
      </c>
      <c r="D8" s="2">
        <v>0</v>
      </c>
      <c r="E8" s="2">
        <v>0</v>
      </c>
      <c r="F8" s="61">
        <v>0</v>
      </c>
    </row>
    <row r="9" spans="2:9" x14ac:dyDescent="0.2">
      <c r="B9" s="60" t="s">
        <v>3</v>
      </c>
      <c r="C9" s="2">
        <v>0</v>
      </c>
      <c r="D9" s="2">
        <v>0</v>
      </c>
      <c r="E9" s="2">
        <v>0</v>
      </c>
      <c r="F9" s="61">
        <v>0</v>
      </c>
    </row>
    <row r="10" spans="2:9" ht="25.5" x14ac:dyDescent="0.2">
      <c r="B10" s="60" t="s">
        <v>4</v>
      </c>
      <c r="C10" s="2">
        <f>'выборка 15'!Y15</f>
        <v>19793.330000000002</v>
      </c>
      <c r="D10" s="2">
        <f>'выборка 15'!Z15</f>
        <v>12620.11</v>
      </c>
      <c r="E10" s="2">
        <f>14829.33-6648.67-9468.77</f>
        <v>-1288.1100000000006</v>
      </c>
      <c r="F10" s="61">
        <v>0</v>
      </c>
    </row>
    <row r="11" spans="2:9" x14ac:dyDescent="0.2">
      <c r="B11" s="60" t="s">
        <v>5</v>
      </c>
      <c r="C11" s="2">
        <f>'выборка 15'!AA15</f>
        <v>0</v>
      </c>
      <c r="D11" s="2">
        <f>'выборка 15'!AB15</f>
        <v>0</v>
      </c>
      <c r="E11" s="2">
        <v>0</v>
      </c>
      <c r="F11" s="61">
        <v>0</v>
      </c>
    </row>
    <row r="12" spans="2:9" x14ac:dyDescent="0.2">
      <c r="B12" s="60" t="s">
        <v>6</v>
      </c>
      <c r="C12" s="2">
        <f>'выборка 15'!AC15</f>
        <v>14670.36</v>
      </c>
      <c r="D12" s="2">
        <f>'выборка 15'!AD15</f>
        <v>9517.8100000000013</v>
      </c>
      <c r="E12" s="2">
        <f>11353.56-4999.72-7425.69</f>
        <v>-1071.8500000000004</v>
      </c>
      <c r="F12" s="61">
        <v>0</v>
      </c>
    </row>
    <row r="13" spans="2:9" ht="25.5" x14ac:dyDescent="0.2">
      <c r="B13" s="60" t="s">
        <v>7</v>
      </c>
      <c r="C13" s="2">
        <v>0</v>
      </c>
      <c r="D13" s="2">
        <v>0</v>
      </c>
      <c r="E13" s="2">
        <v>0</v>
      </c>
      <c r="F13" s="61">
        <v>0</v>
      </c>
    </row>
    <row r="14" spans="2:9" ht="25.5" x14ac:dyDescent="0.2">
      <c r="B14" s="60" t="s">
        <v>8</v>
      </c>
      <c r="C14" s="2">
        <f>'выборка 15'!AE15</f>
        <v>2641.16</v>
      </c>
      <c r="D14" s="2">
        <f>'выборка 15'!AF15</f>
        <v>1631.5</v>
      </c>
      <c r="E14" s="2">
        <f>1881.31-930.82-1145.33</f>
        <v>-194.84000000000003</v>
      </c>
      <c r="F14" s="61">
        <f>D14</f>
        <v>1631.5</v>
      </c>
    </row>
    <row r="15" spans="2:9" ht="26.25" thickBot="1" x14ac:dyDescent="0.25">
      <c r="B15" s="62" t="s">
        <v>9</v>
      </c>
      <c r="C15" s="63">
        <f>'выборка 15'!AG15</f>
        <v>17073.52</v>
      </c>
      <c r="D15" s="63">
        <f>'выборка 15'!AH15</f>
        <v>10357.44</v>
      </c>
      <c r="E15" s="63">
        <f>11221.11-5797.56-6581.54</f>
        <v>-1157.9899999999998</v>
      </c>
      <c r="F15" s="64">
        <v>0</v>
      </c>
    </row>
    <row r="17" spans="2:6" ht="19.5" customHeight="1" x14ac:dyDescent="0.2">
      <c r="B17" s="76" t="s">
        <v>92</v>
      </c>
      <c r="C17" s="76"/>
      <c r="D17" s="76"/>
      <c r="E17" s="76"/>
      <c r="F17" s="76"/>
    </row>
    <row r="19" spans="2:6" x14ac:dyDescent="0.2">
      <c r="B19" s="77" t="s">
        <v>108</v>
      </c>
      <c r="C19" s="77"/>
      <c r="D19" s="77"/>
      <c r="E19" s="77"/>
      <c r="F19" s="77">
        <v>5197.01</v>
      </c>
    </row>
  </sheetData>
  <mergeCells count="2">
    <mergeCell ref="B3:F4"/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E44" sqref="E4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7" width="0" hidden="1" customWidth="1"/>
    <col min="8" max="8" width="33" customWidth="1"/>
    <col min="9" max="9" width="20.140625" customWidth="1"/>
    <col min="10" max="10" width="0" hidden="1" customWidth="1"/>
    <col min="11" max="11" width="9.85546875" hidden="1" customWidth="1"/>
  </cols>
  <sheetData>
    <row r="1" spans="1:11" ht="93.75" customHeight="1" thickBot="1" x14ac:dyDescent="0.4">
      <c r="A1" s="90" t="s">
        <v>128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6.5" customHeight="1" x14ac:dyDescent="0.25">
      <c r="A2" s="91" t="s">
        <v>15</v>
      </c>
      <c r="B2" s="93" t="s">
        <v>16</v>
      </c>
      <c r="C2" s="93" t="s">
        <v>17</v>
      </c>
      <c r="D2" s="93" t="s">
        <v>18</v>
      </c>
      <c r="E2" s="93" t="s">
        <v>19</v>
      </c>
      <c r="F2" s="93" t="s">
        <v>20</v>
      </c>
      <c r="G2" s="93" t="s">
        <v>21</v>
      </c>
      <c r="H2" s="93" t="s">
        <v>22</v>
      </c>
      <c r="I2" s="93" t="s">
        <v>23</v>
      </c>
      <c r="J2" s="95" t="s">
        <v>24</v>
      </c>
      <c r="K2" s="96"/>
    </row>
    <row r="3" spans="1:11" ht="29.25" customHeight="1" thickBot="1" x14ac:dyDescent="0.3">
      <c r="A3" s="92"/>
      <c r="B3" s="94"/>
      <c r="C3" s="94"/>
      <c r="D3" s="94"/>
      <c r="E3" s="94"/>
      <c r="F3" s="94"/>
      <c r="G3" s="94"/>
      <c r="H3" s="94"/>
      <c r="I3" s="94"/>
      <c r="J3" s="10" t="s">
        <v>25</v>
      </c>
      <c r="K3" s="11" t="s">
        <v>26</v>
      </c>
    </row>
    <row r="4" spans="1:11" x14ac:dyDescent="0.2">
      <c r="A4" s="5">
        <v>1</v>
      </c>
      <c r="B4" s="5">
        <v>2015</v>
      </c>
      <c r="C4" s="5" t="s">
        <v>89</v>
      </c>
      <c r="D4" s="48" t="s">
        <v>90</v>
      </c>
      <c r="E4" s="49" t="s">
        <v>91</v>
      </c>
      <c r="F4" s="5"/>
      <c r="G4" s="5"/>
      <c r="H4" s="26"/>
      <c r="I4" s="51">
        <v>956.93</v>
      </c>
      <c r="J4" s="5"/>
      <c r="K4" s="25"/>
    </row>
    <row r="5" spans="1:11" x14ac:dyDescent="0.2">
      <c r="A5" s="2">
        <v>2</v>
      </c>
      <c r="B5" s="5">
        <v>2015</v>
      </c>
      <c r="C5" s="2" t="s">
        <v>106</v>
      </c>
      <c r="D5" s="2" t="s">
        <v>97</v>
      </c>
      <c r="E5" s="2" t="s">
        <v>98</v>
      </c>
      <c r="F5" s="2"/>
      <c r="G5" s="2"/>
      <c r="H5" s="65"/>
      <c r="I5" s="2">
        <v>468.74</v>
      </c>
      <c r="J5" s="2"/>
      <c r="K5" s="2"/>
    </row>
    <row r="6" spans="1:11" x14ac:dyDescent="0.2">
      <c r="A6" s="2">
        <v>3</v>
      </c>
      <c r="B6" s="5">
        <v>2015</v>
      </c>
      <c r="C6" s="2" t="s">
        <v>106</v>
      </c>
      <c r="D6" s="2" t="s">
        <v>99</v>
      </c>
      <c r="E6" s="2" t="s">
        <v>100</v>
      </c>
      <c r="F6" s="2"/>
      <c r="G6" s="2"/>
      <c r="H6" s="65" t="s">
        <v>101</v>
      </c>
      <c r="I6" s="2">
        <v>591.13</v>
      </c>
      <c r="J6" s="2"/>
      <c r="K6" s="2"/>
    </row>
    <row r="7" spans="1:11" ht="25.5" x14ac:dyDescent="0.2">
      <c r="A7" s="2">
        <v>4</v>
      </c>
      <c r="B7" s="5">
        <v>2015</v>
      </c>
      <c r="C7" s="2" t="s">
        <v>106</v>
      </c>
      <c r="D7" s="65"/>
      <c r="E7" s="65" t="s">
        <v>102</v>
      </c>
      <c r="F7" s="2"/>
      <c r="G7" s="2"/>
      <c r="H7" s="65" t="s">
        <v>103</v>
      </c>
      <c r="I7" s="2">
        <v>57128.26</v>
      </c>
      <c r="J7" s="2"/>
      <c r="K7" s="2"/>
    </row>
    <row r="8" spans="1:11" ht="63.75" x14ac:dyDescent="0.2">
      <c r="A8" s="2">
        <v>5</v>
      </c>
      <c r="B8" s="5">
        <v>2015</v>
      </c>
      <c r="C8" s="2" t="s">
        <v>106</v>
      </c>
      <c r="D8" s="65"/>
      <c r="E8" s="48" t="s">
        <v>104</v>
      </c>
      <c r="F8" s="2"/>
      <c r="G8" s="2"/>
      <c r="H8" s="75" t="s">
        <v>105</v>
      </c>
      <c r="I8" s="2">
        <v>12270.86</v>
      </c>
      <c r="J8" s="2"/>
      <c r="K8" s="2"/>
    </row>
    <row r="9" spans="1:11" hidden="1" x14ac:dyDescent="0.2">
      <c r="A9" s="2"/>
      <c r="B9" s="5"/>
      <c r="C9" s="2"/>
      <c r="D9" s="2"/>
      <c r="E9" s="48"/>
      <c r="F9" s="2"/>
      <c r="G9" s="2"/>
      <c r="H9" s="2"/>
      <c r="I9" s="2"/>
      <c r="J9" s="2"/>
      <c r="K9" s="2"/>
    </row>
    <row r="10" spans="1:11" hidden="1" x14ac:dyDescent="0.2">
      <c r="A10" s="2"/>
      <c r="B10" s="5"/>
      <c r="C10" s="2"/>
      <c r="D10" s="2"/>
      <c r="E10" s="2"/>
      <c r="F10" s="2"/>
      <c r="G10" s="2"/>
      <c r="H10" s="2"/>
      <c r="I10" s="2"/>
      <c r="J10" s="2"/>
      <c r="K10" s="2"/>
    </row>
    <row r="11" spans="1:11" hidden="1" x14ac:dyDescent="0.2">
      <c r="A11" s="2"/>
      <c r="B11" s="5"/>
      <c r="C11" s="2"/>
      <c r="D11" s="2"/>
      <c r="E11" s="2"/>
      <c r="F11" s="2"/>
      <c r="G11" s="2"/>
      <c r="H11" s="2"/>
      <c r="I11" s="2"/>
      <c r="J11" s="2"/>
      <c r="K11" s="2"/>
    </row>
    <row r="12" spans="1:11" hidden="1" x14ac:dyDescent="0.2">
      <c r="A12" s="2"/>
      <c r="B12" s="5"/>
      <c r="C12" s="2"/>
      <c r="D12" s="2"/>
      <c r="E12" s="2"/>
      <c r="F12" s="2"/>
      <c r="G12" s="2"/>
      <c r="H12" s="2"/>
      <c r="I12" s="2"/>
      <c r="J12" s="2"/>
      <c r="K12" s="2"/>
    </row>
    <row r="13" spans="1:11" hidden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idden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">
      <c r="A15" s="2">
        <v>6</v>
      </c>
      <c r="B15" s="5">
        <v>2015</v>
      </c>
      <c r="C15" s="2" t="s">
        <v>109</v>
      </c>
      <c r="D15" s="2" t="s">
        <v>110</v>
      </c>
      <c r="E15" s="2" t="s">
        <v>111</v>
      </c>
      <c r="F15" s="2"/>
      <c r="G15" s="2"/>
      <c r="H15" s="2"/>
      <c r="I15" s="2">
        <v>734.12</v>
      </c>
      <c r="J15" s="8"/>
      <c r="K15" s="8"/>
    </row>
    <row r="16" spans="1:11" x14ac:dyDescent="0.2">
      <c r="A16" s="2">
        <v>7</v>
      </c>
      <c r="B16" s="5">
        <v>2015</v>
      </c>
      <c r="C16" s="2" t="s">
        <v>112</v>
      </c>
      <c r="D16" s="2" t="s">
        <v>97</v>
      </c>
      <c r="E16" s="2" t="s">
        <v>113</v>
      </c>
      <c r="F16" s="2"/>
      <c r="G16" s="2"/>
      <c r="H16" s="2"/>
      <c r="I16" s="2">
        <v>1734.88</v>
      </c>
      <c r="J16" s="8"/>
      <c r="K16" s="8"/>
    </row>
    <row r="17" spans="1:11" x14ac:dyDescent="0.2">
      <c r="A17" s="2">
        <v>8</v>
      </c>
      <c r="B17" s="5">
        <v>2015</v>
      </c>
      <c r="C17" s="2" t="s">
        <v>114</v>
      </c>
      <c r="D17" s="2"/>
      <c r="E17" s="2" t="s">
        <v>115</v>
      </c>
      <c r="F17" s="2"/>
      <c r="G17" s="2"/>
      <c r="H17" s="2"/>
      <c r="I17" s="2">
        <v>26986.48</v>
      </c>
      <c r="J17" s="8"/>
      <c r="K17" s="8"/>
    </row>
    <row r="18" spans="1:11" ht="25.5" x14ac:dyDescent="0.2">
      <c r="A18" s="2">
        <v>9</v>
      </c>
      <c r="B18" s="5">
        <v>2015</v>
      </c>
      <c r="C18" s="2" t="s">
        <v>114</v>
      </c>
      <c r="D18" s="2"/>
      <c r="E18" s="65" t="s">
        <v>116</v>
      </c>
      <c r="F18" s="2"/>
      <c r="G18" s="2"/>
      <c r="H18" s="2"/>
      <c r="I18" s="2">
        <v>269.69</v>
      </c>
      <c r="J18" s="8"/>
      <c r="K18" s="8"/>
    </row>
    <row r="19" spans="1:11" x14ac:dyDescent="0.2">
      <c r="A19" s="2">
        <v>10</v>
      </c>
      <c r="B19" s="5">
        <v>2015</v>
      </c>
      <c r="C19" s="2" t="s">
        <v>114</v>
      </c>
      <c r="D19" s="2"/>
      <c r="E19" s="2" t="s">
        <v>117</v>
      </c>
      <c r="F19" s="2"/>
      <c r="G19" s="2"/>
      <c r="H19" s="2"/>
      <c r="I19" s="2">
        <v>3000</v>
      </c>
      <c r="J19" s="8"/>
      <c r="K19" s="8"/>
    </row>
    <row r="20" spans="1:11" x14ac:dyDescent="0.2">
      <c r="A20" s="2">
        <v>11</v>
      </c>
      <c r="B20" s="5">
        <v>2015</v>
      </c>
      <c r="C20" s="2" t="s">
        <v>118</v>
      </c>
      <c r="D20" s="2" t="s">
        <v>119</v>
      </c>
      <c r="E20" s="2" t="s">
        <v>120</v>
      </c>
      <c r="F20" s="2"/>
      <c r="G20" s="2"/>
      <c r="H20" s="2"/>
      <c r="I20" s="2">
        <v>780.26</v>
      </c>
      <c r="J20" s="8"/>
      <c r="K20" s="8"/>
    </row>
    <row r="21" spans="1:11" x14ac:dyDescent="0.2">
      <c r="A21" s="2">
        <v>12</v>
      </c>
      <c r="B21" s="5">
        <v>2015</v>
      </c>
      <c r="C21" s="2" t="s">
        <v>118</v>
      </c>
      <c r="D21" s="2" t="s">
        <v>121</v>
      </c>
      <c r="E21" s="2" t="s">
        <v>122</v>
      </c>
      <c r="F21" s="2"/>
      <c r="G21" s="2"/>
      <c r="H21" s="2"/>
      <c r="I21" s="2">
        <v>1130.93</v>
      </c>
      <c r="J21" s="8"/>
      <c r="K21" s="8"/>
    </row>
    <row r="22" spans="1:11" x14ac:dyDescent="0.2">
      <c r="A22" s="2">
        <v>13</v>
      </c>
      <c r="B22" s="5">
        <v>2015</v>
      </c>
      <c r="C22" s="2" t="s">
        <v>123</v>
      </c>
      <c r="D22" s="2" t="s">
        <v>119</v>
      </c>
      <c r="E22" s="2" t="s">
        <v>120</v>
      </c>
      <c r="F22" s="2"/>
      <c r="G22" s="2"/>
      <c r="H22" s="2" t="s">
        <v>124</v>
      </c>
      <c r="I22" s="2">
        <v>2041.04</v>
      </c>
      <c r="J22" s="8"/>
      <c r="K22" s="8"/>
    </row>
    <row r="23" spans="1:11" x14ac:dyDescent="0.2">
      <c r="A23" s="2">
        <v>14</v>
      </c>
      <c r="B23" s="5">
        <v>2015</v>
      </c>
      <c r="C23" s="2" t="s">
        <v>123</v>
      </c>
      <c r="D23" s="2"/>
      <c r="E23" s="2" t="s">
        <v>125</v>
      </c>
      <c r="F23" s="2"/>
      <c r="G23" s="2"/>
      <c r="H23" s="2"/>
      <c r="I23" s="2">
        <v>60322.65</v>
      </c>
      <c r="J23" s="8"/>
      <c r="K23" s="8"/>
    </row>
    <row r="24" spans="1:11" x14ac:dyDescent="0.2">
      <c r="A24" s="2">
        <v>15</v>
      </c>
      <c r="B24" s="5">
        <v>2015</v>
      </c>
      <c r="C24" s="2" t="s">
        <v>123</v>
      </c>
      <c r="D24" s="2" t="s">
        <v>126</v>
      </c>
      <c r="E24" s="2" t="s">
        <v>127</v>
      </c>
      <c r="F24" s="2"/>
      <c r="G24" s="2"/>
      <c r="H24" s="2"/>
      <c r="I24" s="2">
        <v>1002.03</v>
      </c>
      <c r="J24" s="8"/>
      <c r="K24" s="8"/>
    </row>
    <row r="25" spans="1:11" hidden="1" x14ac:dyDescent="0.2">
      <c r="A25" s="2"/>
      <c r="B25" s="5"/>
      <c r="C25" s="2"/>
      <c r="D25" s="2"/>
      <c r="E25" s="2"/>
      <c r="F25" s="2"/>
      <c r="G25" s="2"/>
      <c r="H25" s="2"/>
      <c r="I25" s="2"/>
      <c r="J25" s="8"/>
      <c r="K25" s="8"/>
    </row>
    <row r="26" spans="1:11" hidden="1" x14ac:dyDescent="0.2">
      <c r="A26" s="2"/>
      <c r="B26" s="5"/>
      <c r="C26" s="2"/>
      <c r="D26" s="2"/>
      <c r="E26" s="2"/>
      <c r="F26" s="2"/>
      <c r="G26" s="2"/>
      <c r="H26" s="2"/>
      <c r="I26" s="2"/>
      <c r="J26" s="8"/>
      <c r="K26" s="8"/>
    </row>
    <row r="27" spans="1:11" hidden="1" x14ac:dyDescent="0.2">
      <c r="A27" s="2"/>
      <c r="B27" s="5"/>
      <c r="C27" s="2"/>
      <c r="D27" s="2"/>
      <c r="E27" s="2"/>
      <c r="F27" s="2"/>
      <c r="G27" s="2"/>
      <c r="H27" s="2"/>
      <c r="I27" s="2"/>
      <c r="J27" s="8"/>
      <c r="K27" s="8"/>
    </row>
    <row r="28" spans="1:11" hidden="1" x14ac:dyDescent="0.2">
      <c r="A28" s="2"/>
      <c r="B28" s="5"/>
      <c r="C28" s="2"/>
      <c r="D28" s="2"/>
      <c r="E28" s="2"/>
      <c r="F28" s="2"/>
      <c r="G28" s="2"/>
      <c r="H28" s="2"/>
      <c r="I28" s="2"/>
      <c r="J28" s="8"/>
      <c r="K28" s="8"/>
    </row>
    <row r="29" spans="1:11" hidden="1" x14ac:dyDescent="0.2">
      <c r="A29" s="2"/>
      <c r="B29" s="5"/>
      <c r="C29" s="2"/>
      <c r="D29" s="2"/>
      <c r="E29" s="2"/>
      <c r="F29" s="2"/>
      <c r="G29" s="2"/>
      <c r="H29" s="2"/>
      <c r="I29" s="2"/>
      <c r="J29" s="8"/>
      <c r="K29" s="8"/>
    </row>
    <row r="30" spans="1:11" hidden="1" x14ac:dyDescent="0.2">
      <c r="A30" s="2"/>
      <c r="B30" s="5"/>
      <c r="C30" s="2"/>
      <c r="D30" s="2"/>
      <c r="E30" s="2"/>
      <c r="F30" s="2"/>
      <c r="G30" s="2"/>
      <c r="H30" s="2"/>
      <c r="I30" s="2"/>
      <c r="J30" s="8"/>
      <c r="K30" s="8"/>
    </row>
    <row r="31" spans="1:11" hidden="1" x14ac:dyDescent="0.2">
      <c r="A31" s="2"/>
      <c r="B31" s="5"/>
      <c r="C31" s="2"/>
      <c r="D31" s="2"/>
      <c r="E31" s="2"/>
      <c r="F31" s="2"/>
      <c r="G31" s="2"/>
      <c r="H31" s="2"/>
      <c r="I31" s="2"/>
      <c r="J31" s="8"/>
      <c r="K31" s="8"/>
    </row>
    <row r="32" spans="1:11" hidden="1" x14ac:dyDescent="0.2">
      <c r="A32" s="2"/>
      <c r="B32" s="5"/>
      <c r="C32" s="2"/>
      <c r="D32" s="2"/>
      <c r="E32" s="2"/>
      <c r="F32" s="2"/>
      <c r="G32" s="2"/>
      <c r="H32" s="2"/>
      <c r="I32" s="2"/>
      <c r="J32" s="8"/>
      <c r="K32" s="8"/>
    </row>
    <row r="33" spans="1:11" hidden="1" x14ac:dyDescent="0.2">
      <c r="A33" s="2"/>
      <c r="B33" s="2"/>
      <c r="C33" s="2"/>
      <c r="D33" s="2"/>
      <c r="E33" s="2"/>
      <c r="F33" s="2"/>
      <c r="G33" s="2"/>
      <c r="H33" s="2"/>
      <c r="I33" s="2"/>
      <c r="J33" s="8"/>
      <c r="K33" s="8"/>
    </row>
    <row r="34" spans="1:11" hidden="1" x14ac:dyDescent="0.2">
      <c r="A34" s="2"/>
      <c r="B34" s="2"/>
      <c r="C34" s="2"/>
      <c r="D34" s="2"/>
      <c r="E34" s="2"/>
      <c r="F34" s="2"/>
      <c r="G34" s="2"/>
      <c r="H34" s="2"/>
      <c r="I34" s="2"/>
      <c r="J34" s="8"/>
      <c r="K34" s="8"/>
    </row>
    <row r="35" spans="1:11" hidden="1" x14ac:dyDescent="0.2">
      <c r="A35" s="2"/>
      <c r="B35" s="2"/>
      <c r="C35" s="2"/>
      <c r="D35" s="2"/>
      <c r="E35" s="2"/>
      <c r="F35" s="2"/>
      <c r="G35" s="2"/>
      <c r="H35" s="2"/>
      <c r="I35" s="2"/>
      <c r="J35" s="8"/>
      <c r="K35" s="8"/>
    </row>
    <row r="36" spans="1:11" hidden="1" x14ac:dyDescent="0.2">
      <c r="A36" s="2"/>
      <c r="B36" s="2"/>
      <c r="C36" s="2"/>
      <c r="D36" s="2"/>
      <c r="E36" s="2"/>
      <c r="F36" s="2"/>
      <c r="G36" s="2"/>
      <c r="H36" s="2"/>
      <c r="I36" s="2"/>
      <c r="J36" s="8"/>
      <c r="K36" s="8"/>
    </row>
    <row r="37" spans="1:11" hidden="1" x14ac:dyDescent="0.2">
      <c r="A37" s="2"/>
      <c r="B37" s="2"/>
      <c r="C37" s="2"/>
      <c r="D37" s="2"/>
      <c r="E37" s="2"/>
      <c r="F37" s="2"/>
      <c r="G37" s="2"/>
      <c r="H37" s="2"/>
      <c r="I37" s="2"/>
      <c r="J37" s="8"/>
      <c r="K37" s="8"/>
    </row>
    <row r="38" spans="1:11" ht="13.5" thickBot="1" x14ac:dyDescent="0.25">
      <c r="A38" s="82" t="s">
        <v>27</v>
      </c>
      <c r="B38" s="83"/>
      <c r="C38" s="83"/>
      <c r="D38" s="83"/>
      <c r="E38" s="83"/>
      <c r="F38" s="83"/>
      <c r="G38" s="83"/>
      <c r="H38" s="84"/>
      <c r="I38" s="27">
        <f>[1]декабрь!$AJ$26+[1]декабрь!$AL$26</f>
        <v>2480.5571999999997</v>
      </c>
      <c r="J38" s="8"/>
      <c r="K38" s="8"/>
    </row>
    <row r="39" spans="1:11" ht="15.75" thickBot="1" x14ac:dyDescent="0.3">
      <c r="A39" s="85" t="s">
        <v>28</v>
      </c>
      <c r="B39" s="86"/>
      <c r="C39" s="86"/>
      <c r="D39" s="86"/>
      <c r="E39" s="86"/>
      <c r="F39" s="86"/>
      <c r="G39" s="86"/>
      <c r="H39" s="87"/>
      <c r="I39" s="28">
        <f>SUM(I4:I38)</f>
        <v>171898.55720000001</v>
      </c>
      <c r="J39" s="88"/>
      <c r="K39" s="89"/>
    </row>
    <row r="42" spans="1:11" ht="12.75" customHeight="1" x14ac:dyDescent="0.2">
      <c r="A42" s="76"/>
      <c r="B42" s="76" t="s">
        <v>129</v>
      </c>
      <c r="C42" s="76"/>
      <c r="D42" s="76"/>
      <c r="E42" s="76"/>
    </row>
  </sheetData>
  <mergeCells count="14">
    <mergeCell ref="A38:H38"/>
    <mergeCell ref="A39:H39"/>
    <mergeCell ref="J39:K39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80" t="s">
        <v>95</v>
      </c>
      <c r="B3" s="80"/>
      <c r="C3" s="80"/>
      <c r="D3" s="80"/>
      <c r="E3" s="80"/>
      <c r="F3" s="80"/>
      <c r="G3" s="80"/>
    </row>
    <row r="5" spans="1:7" ht="15.75" x14ac:dyDescent="0.25">
      <c r="A5" s="81" t="s">
        <v>87</v>
      </c>
      <c r="B5" s="81"/>
      <c r="C5" s="81"/>
      <c r="D5" s="81"/>
      <c r="E5" s="81"/>
      <c r="F5" s="81"/>
      <c r="G5" s="29">
        <v>151661.96</v>
      </c>
    </row>
    <row r="6" spans="1:7" ht="13.5" thickBot="1" x14ac:dyDescent="0.25"/>
    <row r="7" spans="1:7" ht="63.75" thickBot="1" x14ac:dyDescent="0.3">
      <c r="A7" s="30"/>
      <c r="B7" s="31" t="s">
        <v>61</v>
      </c>
      <c r="C7" s="31" t="s">
        <v>62</v>
      </c>
      <c r="D7" s="36" t="s">
        <v>63</v>
      </c>
      <c r="E7" s="31" t="s">
        <v>64</v>
      </c>
      <c r="F7" s="31" t="s">
        <v>65</v>
      </c>
      <c r="G7" s="37" t="s">
        <v>66</v>
      </c>
    </row>
    <row r="8" spans="1:7" ht="15" customHeight="1" x14ac:dyDescent="0.2">
      <c r="A8" s="4" t="s">
        <v>67</v>
      </c>
      <c r="B8" s="5">
        <f>'выборка 15'!AK15</f>
        <v>62365.66</v>
      </c>
      <c r="C8" s="5">
        <f>'выборка 15'!AN15</f>
        <v>34094.380000000005</v>
      </c>
      <c r="D8" s="38">
        <f>'расход по дому ТО'!I17</f>
        <v>0</v>
      </c>
      <c r="E8" s="5">
        <v>7917.6</v>
      </c>
      <c r="F8" s="5">
        <v>0</v>
      </c>
      <c r="G8" s="98">
        <f>C14-D14</f>
        <v>24041.772400000005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38">
        <f>('выборка 15'!B3*1.74)*2</f>
        <v>9254.7816000000003</v>
      </c>
      <c r="E9" s="2">
        <v>0</v>
      </c>
      <c r="F9" s="2">
        <v>0</v>
      </c>
      <c r="G9" s="99"/>
    </row>
    <row r="10" spans="1:7" ht="31.5" customHeight="1" x14ac:dyDescent="0.2">
      <c r="A10" s="3" t="s">
        <v>69</v>
      </c>
      <c r="B10" s="2"/>
      <c r="C10" s="2"/>
      <c r="D10" s="38">
        <f>('выборка 15'!B3*0.15)*2</f>
        <v>797.82600000000002</v>
      </c>
      <c r="E10" s="2">
        <v>0</v>
      </c>
      <c r="F10" s="2">
        <v>0</v>
      </c>
      <c r="G10" s="99"/>
    </row>
    <row r="11" spans="1:7" ht="15" customHeight="1" x14ac:dyDescent="0.2">
      <c r="A11" s="4" t="s">
        <v>70</v>
      </c>
      <c r="B11" s="2">
        <v>0</v>
      </c>
      <c r="C11" s="2">
        <v>0</v>
      </c>
      <c r="D11" s="38"/>
      <c r="E11" s="2">
        <v>0</v>
      </c>
      <c r="F11" s="2">
        <v>0</v>
      </c>
      <c r="G11" s="99"/>
    </row>
    <row r="12" spans="1:7" ht="26.25" customHeight="1" x14ac:dyDescent="0.2">
      <c r="A12" s="3" t="s">
        <v>71</v>
      </c>
      <c r="B12" s="2">
        <v>0</v>
      </c>
      <c r="C12" s="2">
        <v>0</v>
      </c>
      <c r="D12" s="38"/>
      <c r="E12" s="2">
        <v>0</v>
      </c>
      <c r="F12" s="2">
        <v>0</v>
      </c>
      <c r="G12" s="99"/>
    </row>
    <row r="13" spans="1:7" ht="34.5" customHeight="1" thickBot="1" x14ac:dyDescent="0.25">
      <c r="A13" s="39" t="s">
        <v>72</v>
      </c>
      <c r="B13" s="8">
        <v>0</v>
      </c>
      <c r="C13" s="8">
        <v>0</v>
      </c>
      <c r="D13" s="69"/>
      <c r="E13" s="8">
        <v>0</v>
      </c>
      <c r="F13" s="8">
        <v>0</v>
      </c>
      <c r="G13" s="99"/>
    </row>
    <row r="14" spans="1:7" ht="15" customHeight="1" thickBot="1" x14ac:dyDescent="0.3">
      <c r="A14" s="32" t="s">
        <v>80</v>
      </c>
      <c r="B14" s="33">
        <f t="shared" ref="B14:G14" si="0">SUM(B8:B13)</f>
        <v>62365.66</v>
      </c>
      <c r="C14" s="33">
        <f t="shared" si="0"/>
        <v>34094.380000000005</v>
      </c>
      <c r="D14" s="34">
        <f t="shared" si="0"/>
        <v>10052.607599999999</v>
      </c>
      <c r="E14" s="33">
        <f t="shared" si="0"/>
        <v>7917.6</v>
      </c>
      <c r="F14" s="33">
        <f t="shared" si="0"/>
        <v>0</v>
      </c>
      <c r="G14" s="57">
        <f t="shared" si="0"/>
        <v>24041.772400000005</v>
      </c>
    </row>
    <row r="15" spans="1:7" ht="15" customHeight="1" x14ac:dyDescent="0.25">
      <c r="A15" s="67"/>
      <c r="B15" s="67"/>
      <c r="C15" s="67"/>
      <c r="D15" s="68"/>
      <c r="E15" s="67"/>
      <c r="F15" s="67"/>
      <c r="G15" s="68"/>
    </row>
    <row r="16" spans="1:7" ht="15.75" x14ac:dyDescent="0.25">
      <c r="A16" s="81" t="s">
        <v>94</v>
      </c>
      <c r="B16" s="81"/>
      <c r="C16" s="81"/>
      <c r="D16" s="81"/>
      <c r="E16" s="81"/>
      <c r="F16" s="81"/>
      <c r="G16" s="35">
        <f>G5+C14-D14</f>
        <v>175703.73240000001</v>
      </c>
    </row>
    <row r="17" spans="1:7" ht="15" customHeight="1" x14ac:dyDescent="0.25">
      <c r="A17" s="67"/>
      <c r="B17" s="67"/>
      <c r="C17" s="67"/>
      <c r="D17" s="68"/>
      <c r="E17" s="67"/>
      <c r="F17" s="67"/>
      <c r="G17" s="68"/>
    </row>
    <row r="18" spans="1:7" ht="15" customHeight="1" x14ac:dyDescent="0.25">
      <c r="A18" s="67"/>
      <c r="B18" s="67"/>
      <c r="C18" s="67"/>
      <c r="D18" s="68"/>
      <c r="E18" s="67"/>
      <c r="F18" s="67"/>
      <c r="G18" s="68"/>
    </row>
    <row r="19" spans="1:7" ht="15" customHeight="1" x14ac:dyDescent="0.25">
      <c r="A19" s="67"/>
      <c r="B19" s="67"/>
      <c r="C19" s="67"/>
      <c r="D19" s="68"/>
      <c r="E19" s="67"/>
      <c r="F19" s="67"/>
      <c r="G19" s="68"/>
    </row>
    <row r="20" spans="1:7" ht="15.75" x14ac:dyDescent="0.25">
      <c r="A20" s="81" t="s">
        <v>87</v>
      </c>
      <c r="B20" s="81"/>
      <c r="C20" s="81"/>
      <c r="D20" s="81"/>
      <c r="E20" s="81"/>
      <c r="F20" s="81"/>
      <c r="G20" s="35">
        <v>1759.5</v>
      </c>
    </row>
    <row r="21" spans="1:7" ht="15" customHeight="1" thickBot="1" x14ac:dyDescent="0.3">
      <c r="A21" s="67"/>
      <c r="B21" s="67"/>
      <c r="C21" s="67"/>
      <c r="D21" s="68"/>
      <c r="E21" s="67"/>
      <c r="F21" s="67"/>
      <c r="G21" s="68"/>
    </row>
    <row r="22" spans="1:7" ht="15" customHeight="1" thickBot="1" x14ac:dyDescent="0.25">
      <c r="A22" s="70" t="s">
        <v>81</v>
      </c>
      <c r="B22" s="21">
        <f>'выборка 15'!Q15</f>
        <v>5107.9000000000005</v>
      </c>
      <c r="C22" s="21">
        <f>'выборка 15'!T15</f>
        <v>2920.48</v>
      </c>
      <c r="D22" s="71">
        <v>0</v>
      </c>
      <c r="E22" s="21">
        <v>1288.1600000000001</v>
      </c>
      <c r="F22" s="21">
        <v>0</v>
      </c>
      <c r="G22" s="72">
        <f>C22-D22</f>
        <v>2920.48</v>
      </c>
    </row>
    <row r="23" spans="1:7" x14ac:dyDescent="0.2">
      <c r="G23" s="40"/>
    </row>
    <row r="24" spans="1:7" ht="15.75" x14ac:dyDescent="0.25">
      <c r="A24" s="81" t="s">
        <v>94</v>
      </c>
      <c r="B24" s="81"/>
      <c r="C24" s="81"/>
      <c r="D24" s="81"/>
      <c r="E24" s="81"/>
      <c r="F24" s="81"/>
      <c r="G24" s="35">
        <f>G20+C22-D22</f>
        <v>4679.9799999999996</v>
      </c>
    </row>
    <row r="27" spans="1:7" x14ac:dyDescent="0.2">
      <c r="A27" s="97" t="s">
        <v>92</v>
      </c>
      <c r="B27" s="97"/>
      <c r="C27" s="97"/>
      <c r="D27" s="97"/>
      <c r="E27" s="97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I17" sqref="I17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01" t="s">
        <v>73</v>
      </c>
      <c r="B2" s="101"/>
      <c r="C2" s="101"/>
      <c r="D2" s="101"/>
      <c r="E2" s="101"/>
      <c r="F2" s="101"/>
      <c r="G2" s="101"/>
      <c r="H2" s="101"/>
      <c r="I2" s="101"/>
    </row>
    <row r="3" spans="1:9" ht="17.25" x14ac:dyDescent="0.3">
      <c r="A3" s="101" t="s">
        <v>83</v>
      </c>
      <c r="B3" s="101"/>
      <c r="C3" s="101"/>
      <c r="D3" s="101"/>
      <c r="E3" s="101"/>
      <c r="F3" s="101"/>
      <c r="G3" s="101"/>
      <c r="H3" s="101"/>
      <c r="I3" s="101"/>
    </row>
    <row r="4" spans="1:9" ht="17.25" x14ac:dyDescent="0.3">
      <c r="A4" s="101" t="s">
        <v>93</v>
      </c>
      <c r="B4" s="101"/>
      <c r="C4" s="101"/>
      <c r="D4" s="101"/>
      <c r="E4" s="101"/>
      <c r="F4" s="101"/>
      <c r="G4" s="101"/>
      <c r="H4" s="101"/>
      <c r="I4" s="101"/>
    </row>
    <row r="5" spans="1:9" ht="13.5" thickBot="1" x14ac:dyDescent="0.25"/>
    <row r="6" spans="1:9" ht="45.75" thickBot="1" x14ac:dyDescent="0.25">
      <c r="A6" s="41" t="s">
        <v>15</v>
      </c>
      <c r="B6" s="42" t="s">
        <v>16</v>
      </c>
      <c r="C6" s="43" t="s">
        <v>17</v>
      </c>
      <c r="D6" s="43" t="s">
        <v>74</v>
      </c>
      <c r="E6" s="43" t="s">
        <v>19</v>
      </c>
      <c r="F6" s="44" t="s">
        <v>88</v>
      </c>
      <c r="G6" s="44" t="s">
        <v>75</v>
      </c>
      <c r="H6" s="44" t="s">
        <v>26</v>
      </c>
      <c r="I6" s="7" t="s">
        <v>76</v>
      </c>
    </row>
    <row r="7" spans="1:9" x14ac:dyDescent="0.2">
      <c r="A7" s="45"/>
      <c r="B7" s="46"/>
      <c r="C7" s="47"/>
      <c r="D7" s="48"/>
      <c r="E7" s="49"/>
      <c r="F7" s="50"/>
      <c r="G7" s="50"/>
      <c r="H7" s="50"/>
      <c r="I7" s="51"/>
    </row>
    <row r="8" spans="1:9" x14ac:dyDescent="0.2">
      <c r="A8" s="45"/>
      <c r="B8" s="46"/>
      <c r="C8" s="47"/>
      <c r="D8" s="48"/>
      <c r="E8" s="49"/>
      <c r="F8" s="50"/>
      <c r="G8" s="50"/>
      <c r="H8" s="50"/>
      <c r="I8" s="51"/>
    </row>
    <row r="9" spans="1:9" x14ac:dyDescent="0.2">
      <c r="A9" s="45"/>
      <c r="B9" s="46"/>
      <c r="C9" s="47"/>
      <c r="D9" s="48"/>
      <c r="E9" s="49"/>
      <c r="F9" s="50"/>
      <c r="G9" s="50"/>
      <c r="H9" s="50"/>
      <c r="I9" s="51"/>
    </row>
    <row r="10" spans="1:9" x14ac:dyDescent="0.2">
      <c r="A10" s="45"/>
      <c r="B10" s="46"/>
      <c r="C10" s="47"/>
      <c r="D10" s="48"/>
      <c r="E10" s="49"/>
      <c r="F10" s="50"/>
      <c r="G10" s="50"/>
      <c r="H10" s="50"/>
      <c r="I10" s="51"/>
    </row>
    <row r="11" spans="1:9" x14ac:dyDescent="0.2">
      <c r="A11" s="45"/>
      <c r="B11" s="46"/>
      <c r="C11" s="47"/>
      <c r="D11" s="48"/>
      <c r="E11" s="49"/>
      <c r="F11" s="50"/>
      <c r="G11" s="50"/>
      <c r="H11" s="50"/>
      <c r="I11" s="51"/>
    </row>
    <row r="12" spans="1:9" x14ac:dyDescent="0.2">
      <c r="A12" s="45"/>
      <c r="B12" s="46"/>
      <c r="C12" s="47"/>
      <c r="D12" s="48"/>
      <c r="E12" s="49"/>
      <c r="F12" s="50"/>
      <c r="G12" s="50"/>
      <c r="H12" s="50"/>
      <c r="I12" s="51"/>
    </row>
    <row r="13" spans="1:9" x14ac:dyDescent="0.2">
      <c r="A13" s="45"/>
      <c r="B13" s="46"/>
      <c r="C13" s="47"/>
      <c r="D13" s="48"/>
      <c r="E13" s="49"/>
      <c r="F13" s="50"/>
      <c r="G13" s="50"/>
      <c r="H13" s="50"/>
      <c r="I13" s="51"/>
    </row>
    <row r="14" spans="1:9" x14ac:dyDescent="0.2">
      <c r="A14" s="45"/>
      <c r="B14" s="46"/>
      <c r="C14" s="47"/>
      <c r="D14" s="48"/>
      <c r="E14" s="49"/>
      <c r="F14" s="50"/>
      <c r="G14" s="50"/>
      <c r="H14" s="50"/>
      <c r="I14" s="51"/>
    </row>
    <row r="15" spans="1:9" x14ac:dyDescent="0.2">
      <c r="A15" s="45"/>
      <c r="B15" s="46"/>
      <c r="C15" s="47"/>
      <c r="D15" s="48"/>
      <c r="E15" s="49"/>
      <c r="F15" s="50"/>
      <c r="G15" s="50"/>
      <c r="H15" s="50"/>
      <c r="I15" s="51"/>
    </row>
    <row r="16" spans="1:9" ht="15.75" thickBot="1" x14ac:dyDescent="0.25">
      <c r="A16" s="52"/>
      <c r="B16" s="102" t="s">
        <v>77</v>
      </c>
      <c r="C16" s="103"/>
      <c r="D16" s="103"/>
      <c r="E16" s="103"/>
      <c r="F16" s="103"/>
      <c r="G16" s="103"/>
      <c r="H16" s="104"/>
      <c r="I16" s="53">
        <v>0</v>
      </c>
    </row>
    <row r="17" spans="1:9" ht="15.75" thickBot="1" x14ac:dyDescent="0.3">
      <c r="A17" s="85" t="s">
        <v>78</v>
      </c>
      <c r="B17" s="86"/>
      <c r="C17" s="86"/>
      <c r="D17" s="54"/>
      <c r="E17" s="54"/>
      <c r="F17" s="54"/>
      <c r="G17" s="54"/>
      <c r="H17" s="54"/>
      <c r="I17" s="55">
        <f>SUM(I7:I16)</f>
        <v>0</v>
      </c>
    </row>
    <row r="18" spans="1:9" x14ac:dyDescent="0.2">
      <c r="A18" s="105"/>
      <c r="B18" s="105"/>
      <c r="C18" s="106"/>
      <c r="D18" s="106"/>
      <c r="E18" s="106"/>
      <c r="F18" s="106"/>
      <c r="G18" s="106"/>
      <c r="H18" s="106"/>
      <c r="I18" s="106"/>
    </row>
    <row r="22" spans="1:9" ht="15" x14ac:dyDescent="0.25">
      <c r="A22" s="100" t="s">
        <v>92</v>
      </c>
      <c r="B22" s="100"/>
      <c r="C22" s="100"/>
      <c r="D22" s="100"/>
      <c r="E22" s="100"/>
      <c r="F22" s="100"/>
      <c r="G22" s="100"/>
      <c r="H22" s="100"/>
      <c r="I22" s="100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выборка 15</vt:lpstr>
      <vt:lpstr>общий отчет по дому за 15 г</vt:lpstr>
      <vt:lpstr>расход по дому ТР 15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2016-01-26T07:33:15Z</cp:lastPrinted>
  <dcterms:created xsi:type="dcterms:W3CDTF">2015-02-24T21:57:31Z</dcterms:created>
  <dcterms:modified xsi:type="dcterms:W3CDTF">2016-02-23T14:02:44Z</dcterms:modified>
</cp:coreProperties>
</file>