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5" sheetId="2" r:id="rId3"/>
    <sheet name="отчет сод. жилья" sheetId="5" state="hidden" r:id="rId4"/>
    <sheet name="расход по дому ТО" sheetId="6" state="hidden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G37" i="2" l="1"/>
  <c r="AM9" i="3" l="1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G38" i="2" l="1"/>
  <c r="D7" i="1"/>
  <c r="F7" i="1"/>
  <c r="D6" i="1"/>
  <c r="F6" i="1" l="1"/>
</calcChain>
</file>

<file path=xl/sharedStrings.xml><?xml version="1.0" encoding="utf-8"?>
<sst xmlns="http://schemas.openxmlformats.org/spreadsheetml/2006/main" count="193" uniqueCount="139">
  <si>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</si>
  <si>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</si>
  <si>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</si>
  <si>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</si>
  <si>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</si>
  <si>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</si>
  <si>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</si>
  <si>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</si>
  <si>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</si>
  <si>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</si>
  <si>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</si>
  <si>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</si>
  <si>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</si>
  <si>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</si>
  <si>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</si>
  <si>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</si>
  <si>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</si>
  <si>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</si>
  <si>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</si>
  <si>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</si>
  <si>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</si>
  <si>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</si>
  <si>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</si>
  <si>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</si>
  <si>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</si>
  <si>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</si>
  <si>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</si>
  <si>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</si>
  <si>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</si>
  <si>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</si>
  <si>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</si>
  <si>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</si>
  <si>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</si>
  <si>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</si>
  <si>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</si>
  <si>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</si>
  <si>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</si>
  <si>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</si>
  <si>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</si>
  <si>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</si>
  <si>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</si>
  <si>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</si>
  <si>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</si>
  <si>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</si>
  <si>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</si>
  <si>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</si>
  <si>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</si>
  <si>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</si>
  <si>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</si>
  <si>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</si>
  <si>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</si>
  <si>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</si>
  <si>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</si>
  <si>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</si>
  <si>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</si>
  <si>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</si>
  <si>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</si>
  <si>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</si>
  <si>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</si>
  <si>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</si>
  <si>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</si>
  <si>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</si>
  <si>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</si>
  <si>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</si>
  <si>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</si>
  <si>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</si>
  <si>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</si>
  <si>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</si>
  <si>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</si>
  <si>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</si>
  <si>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</si>
  <si>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</si>
  <si>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</si>
  <si>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</si>
  <si>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</si>
  <si>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</si>
  <si>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</si>
  <si>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</si>
  <si>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</si>
  <si>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</si>
  <si>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</si>
  <si>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</si>
  <si>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</si>
  <si>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кв. 14, 53</t>
  </si>
  <si>
    <t>Ремонт мягкой кровли</t>
  </si>
  <si>
    <t>181,82 м2</t>
  </si>
  <si>
    <t>Ремонт теплообменника ф 114 мм, L-2 м/п 8 секц.</t>
  </si>
  <si>
    <t>Демонтаж и монтаж калачей т/обмен -7 шт. Прочистка трубок т/об И калачей Смена задв. Ф 100мм-1 шт, Ревизия задв. Ф 50 мм -2 шт.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</si>
  <si>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</si>
  <si>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</si>
  <si>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</si>
  <si>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</si>
  <si>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</si>
  <si>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</si>
  <si>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</si>
  <si>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</si>
  <si>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</si>
  <si>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</si>
  <si>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</si>
  <si>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</si>
  <si>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</si>
  <si>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</si>
  <si>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</si>
  <si>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</si>
  <si>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</si>
  <si>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</si>
  <si>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июль</t>
  </si>
  <si>
    <t>придомовая территория</t>
  </si>
  <si>
    <t>покос травы</t>
  </si>
  <si>
    <t>200 м2</t>
  </si>
  <si>
    <t>подъезд 3</t>
  </si>
  <si>
    <t>устройство аншлага ( информационная табличка)</t>
  </si>
  <si>
    <t>1 шт</t>
  </si>
  <si>
    <t>гидравлическое испытание теплообменника</t>
  </si>
  <si>
    <t>август</t>
  </si>
  <si>
    <t>кв.36</t>
  </si>
  <si>
    <t>смена запорной арматуры на ХВС и ГВС</t>
  </si>
  <si>
    <t>2 шт</t>
  </si>
  <si>
    <t>сентябрь</t>
  </si>
  <si>
    <t>кв.19,подъезд 2 подвал</t>
  </si>
  <si>
    <t>устранение засора труб КНС</t>
  </si>
  <si>
    <t>17 м/п</t>
  </si>
  <si>
    <t>слив воды из системы ЦО</t>
  </si>
  <si>
    <t>октябрь</t>
  </si>
  <si>
    <t>осенний осмотр</t>
  </si>
  <si>
    <t>запуск системы ЦО</t>
  </si>
  <si>
    <t>СЮТ 2</t>
  </si>
  <si>
    <t>наладка системы отопления(устранение непрогрева)</t>
  </si>
  <si>
    <t>подвал</t>
  </si>
  <si>
    <t>очистка подвального помещения</t>
  </si>
  <si>
    <t>1086,66 м2(2раза)</t>
  </si>
  <si>
    <t>ЦО кв.19,22,25,28,35,38,44,48,52,56,; КНС КВ. 17,20,23,26</t>
  </si>
  <si>
    <t>смена труб стояков ЦО и КНС</t>
  </si>
  <si>
    <t>ЦО 97 м/п, КНС 21 м/п</t>
  </si>
  <si>
    <t>ноябрь</t>
  </si>
  <si>
    <t>(кв.24) подъезд 1,этаж 1,5</t>
  </si>
  <si>
    <t>ремонт подъездного электроосвещения</t>
  </si>
  <si>
    <t xml:space="preserve">Информация о выполненных работах по статье "Содержание и Ремонт жилья" по адресу ул. Москатова, 1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</si>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</sst>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1" fillId="0" borderId="12" xfId="0" applyNumberFormat="1" applyFont="1" applyBorder="1"/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65" fontId="0" fillId="0" borderId="25" xfId="0" applyNumberFormat="1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4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4" xfId="0" applyBorder="1"/>
    <xf numFmtId="0" fontId="1" fillId="0" borderId="0" xfId="0" applyFont="1" applyFill="1" applyBorder="1" applyAlignment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9">
          <cell r="D29">
            <v>166369.15</v>
          </cell>
          <cell r="AJ29">
            <v>2533.9802999999997</v>
          </cell>
          <cell r="AL29">
            <v>633.57074999999998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78</v>
      </c>
      <c r="Q2" s="15" t="s">
        <v>79</v>
      </c>
      <c r="R2" s="15" t="s">
        <v>38</v>
      </c>
      <c r="S2" s="15" t="s">
        <v>80</v>
      </c>
      <c r="T2" s="15" t="s">
        <v>79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5" t="s">
        <v>48</v>
      </c>
      <c r="AE2" s="15" t="s">
        <v>49</v>
      </c>
      <c r="AF2" s="15" t="s">
        <v>50</v>
      </c>
      <c r="AG2" s="15" t="s">
        <v>51</v>
      </c>
      <c r="AH2" s="16" t="s">
        <v>52</v>
      </c>
      <c r="AI2" s="56" t="s">
        <v>77</v>
      </c>
      <c r="AJ2" s="14" t="s">
        <v>55</v>
      </c>
      <c r="AK2" s="14" t="s">
        <v>28</v>
      </c>
      <c r="AL2" s="17" t="s">
        <v>35</v>
      </c>
      <c r="AM2" s="14" t="s">
        <v>56</v>
      </c>
      <c r="AN2" s="14" t="s">
        <v>29</v>
      </c>
      <c r="AO2" s="17" t="s">
        <v>36</v>
      </c>
      <c r="AP2" s="17" t="s">
        <v>72</v>
      </c>
      <c r="AQ2" s="17" t="s">
        <v>34</v>
      </c>
    </row>
    <row r="3" spans="1:43" x14ac:dyDescent="0.2">
      <c r="A3" s="12" t="s">
        <v>75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7">
        <f>(AF3+AI3)*1.5%</f>
        <v>0</v>
      </c>
      <c r="AQ3" s="20">
        <f>AO3*1.5%</f>
        <v>0</v>
      </c>
    </row>
    <row r="4" spans="1:43" x14ac:dyDescent="0.2">
      <c r="A4" s="12" t="s">
        <v>75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7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75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7">
        <f t="shared" si="6"/>
        <v>0</v>
      </c>
      <c r="AQ5" s="20">
        <f t="shared" si="7"/>
        <v>0</v>
      </c>
    </row>
    <row r="6" spans="1:43" x14ac:dyDescent="0.2">
      <c r="A6" s="12" t="s">
        <v>75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7">
        <f t="shared" si="6"/>
        <v>0</v>
      </c>
      <c r="AQ6" s="20">
        <f t="shared" si="7"/>
        <v>0</v>
      </c>
    </row>
    <row r="7" spans="1:43" x14ac:dyDescent="0.2">
      <c r="A7" s="12" t="s">
        <v>75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7">
        <f t="shared" si="6"/>
        <v>0</v>
      </c>
      <c r="AQ7" s="20">
        <f t="shared" si="7"/>
        <v>0</v>
      </c>
    </row>
    <row r="8" spans="1:43" x14ac:dyDescent="0.2">
      <c r="A8" s="12" t="s">
        <v>75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7">
        <f t="shared" si="6"/>
        <v>0</v>
      </c>
      <c r="AQ8" s="20">
        <f t="shared" si="7"/>
        <v>0</v>
      </c>
    </row>
    <row r="9" spans="1:43" x14ac:dyDescent="0.2">
      <c r="A9" s="12" t="s">
        <v>75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7">
        <f t="shared" si="6"/>
        <v>5.3686500000000006</v>
      </c>
      <c r="AQ9" s="20">
        <f t="shared" si="7"/>
        <v>141.73425</v>
      </c>
    </row>
    <row r="10" spans="1:43" x14ac:dyDescent="0.2">
      <c r="A10" s="12" t="s">
        <v>75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7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75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7">
        <f t="shared" si="6"/>
        <v>0</v>
      </c>
      <c r="AQ11" s="20">
        <f t="shared" si="7"/>
        <v>0</v>
      </c>
    </row>
    <row r="12" spans="1:43" x14ac:dyDescent="0.2">
      <c r="A12" s="12" t="s">
        <v>75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7">
        <f t="shared" si="6"/>
        <v>0</v>
      </c>
      <c r="AQ12" s="20">
        <f t="shared" si="7"/>
        <v>0</v>
      </c>
    </row>
    <row r="13" spans="1:43" x14ac:dyDescent="0.2">
      <c r="A13" s="12" t="s">
        <v>75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7">
        <f t="shared" si="6"/>
        <v>0</v>
      </c>
      <c r="AQ13" s="20">
        <f t="shared" si="7"/>
        <v>0</v>
      </c>
    </row>
    <row r="14" spans="1:43" ht="13.5" thickBot="1" x14ac:dyDescent="0.25">
      <c r="A14" s="12" t="s">
        <v>75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7">
        <f t="shared" si="6"/>
        <v>0</v>
      </c>
      <c r="AQ14" s="20">
        <f t="shared" si="7"/>
        <v>0</v>
      </c>
    </row>
    <row r="15" spans="1:43" ht="13.5" thickBot="1" x14ac:dyDescent="0.25">
      <c r="A15" s="10" t="s">
        <v>23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8">
        <f>SUM(P3:P14)</f>
        <v>725.48</v>
      </c>
      <c r="Q15" s="58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7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1" t="s">
        <v>11</v>
      </c>
      <c r="C2" s="81"/>
      <c r="D2" s="81"/>
      <c r="E2" s="81"/>
      <c r="F2" s="81"/>
    </row>
    <row r="3" spans="2:9" ht="26.25" customHeight="1" x14ac:dyDescent="0.35">
      <c r="B3" s="80" t="s">
        <v>105</v>
      </c>
      <c r="C3" s="80"/>
      <c r="D3" s="80"/>
      <c r="E3" s="80"/>
      <c r="F3" s="80"/>
      <c r="G3" s="1"/>
      <c r="H3" s="1"/>
      <c r="I3" s="1"/>
    </row>
    <row r="4" spans="2:9" ht="30" customHeight="1" thickBot="1" x14ac:dyDescent="0.25">
      <c r="B4" s="80"/>
      <c r="C4" s="80"/>
      <c r="D4" s="80"/>
      <c r="E4" s="80"/>
      <c r="F4" s="80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8" t="s">
        <v>1</v>
      </c>
      <c r="C6" s="49" t="e">
        <f>#REF!</f>
        <v>#REF!</v>
      </c>
      <c r="D6" s="49" t="e">
        <f>#REF!</f>
        <v>#REF!</v>
      </c>
      <c r="E6" s="49" t="e">
        <f>#REF!</f>
        <v>#REF!</v>
      </c>
      <c r="F6" s="64" t="e">
        <f>#REF!</f>
        <v>#REF!</v>
      </c>
    </row>
    <row r="7" spans="2:9" x14ac:dyDescent="0.2">
      <c r="B7" s="50" t="s">
        <v>54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5" t="e">
        <f>'отчет сод. жилья'!#REF!</f>
        <v>#REF!</v>
      </c>
    </row>
    <row r="8" spans="2:9" ht="25.5" x14ac:dyDescent="0.2">
      <c r="B8" s="51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6" t="e">
        <f>'отчет сод. жилья'!#REF!</f>
        <v>#REF!</v>
      </c>
    </row>
    <row r="9" spans="2:9" ht="25.5" x14ac:dyDescent="0.2">
      <c r="B9" s="51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2">
        <v>0</v>
      </c>
    </row>
    <row r="10" spans="2:9" x14ac:dyDescent="0.2">
      <c r="B10" s="51" t="s">
        <v>4</v>
      </c>
      <c r="C10" s="2">
        <v>0</v>
      </c>
      <c r="D10" s="2">
        <v>0</v>
      </c>
      <c r="E10" s="2">
        <v>0</v>
      </c>
      <c r="F10" s="52">
        <v>0</v>
      </c>
    </row>
    <row r="11" spans="2:9" x14ac:dyDescent="0.2">
      <c r="B11" s="51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2">
        <v>0</v>
      </c>
    </row>
    <row r="12" spans="2:9" ht="25.5" x14ac:dyDescent="0.2">
      <c r="B12" s="51" t="s">
        <v>6</v>
      </c>
      <c r="C12" s="2">
        <v>0</v>
      </c>
      <c r="D12" s="2">
        <v>0</v>
      </c>
      <c r="E12" s="2">
        <v>0</v>
      </c>
      <c r="F12" s="52">
        <v>0</v>
      </c>
    </row>
    <row r="13" spans="2:9" ht="25.5" x14ac:dyDescent="0.2">
      <c r="B13" s="51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2">
        <f>D13</f>
        <v>746.45</v>
      </c>
    </row>
    <row r="14" spans="2:9" ht="26.25" thickBot="1" x14ac:dyDescent="0.25">
      <c r="B14" s="53" t="s">
        <v>8</v>
      </c>
      <c r="C14" s="54">
        <f>'выборка 15'!AG15</f>
        <v>17940.579999999998</v>
      </c>
      <c r="D14" s="54">
        <f>'выборка 15'!AH15</f>
        <v>11678.619999999999</v>
      </c>
      <c r="E14" s="54">
        <v>4677.3500000000004</v>
      </c>
      <c r="F14" s="55">
        <v>0</v>
      </c>
    </row>
    <row r="16" spans="2:9" ht="19.5" customHeight="1" x14ac:dyDescent="0.2">
      <c r="B16" s="82" t="s">
        <v>100</v>
      </c>
      <c r="C16" s="82"/>
      <c r="D16" s="82"/>
      <c r="E16" s="82"/>
      <c r="F16" s="8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D45" sqref="D45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7.28515625" customWidth="1"/>
    <col min="7" max="7" width="18.28515625" customWidth="1"/>
  </cols>
  <sheetData>
    <row r="1" spans="1:7" ht="93.75" customHeight="1" thickBot="1" x14ac:dyDescent="0.4">
      <c r="A1" s="89" t="s">
        <v>137</v>
      </c>
      <c r="B1" s="89"/>
      <c r="C1" s="89"/>
      <c r="D1" s="89"/>
      <c r="E1" s="89"/>
      <c r="F1" s="89"/>
      <c r="G1" s="89"/>
    </row>
    <row r="2" spans="1:7" ht="16.5" customHeight="1" x14ac:dyDescent="0.2">
      <c r="A2" s="90" t="s">
        <v>14</v>
      </c>
      <c r="B2" s="92" t="s">
        <v>15</v>
      </c>
      <c r="C2" s="92" t="s">
        <v>16</v>
      </c>
      <c r="D2" s="92" t="s">
        <v>17</v>
      </c>
      <c r="E2" s="92" t="s">
        <v>18</v>
      </c>
      <c r="F2" s="92" t="s">
        <v>19</v>
      </c>
      <c r="G2" s="92" t="s">
        <v>20</v>
      </c>
    </row>
    <row r="3" spans="1:7" ht="29.25" customHeight="1" x14ac:dyDescent="0.2">
      <c r="A3" s="91"/>
      <c r="B3" s="93"/>
      <c r="C3" s="93"/>
      <c r="D3" s="93"/>
      <c r="E3" s="93"/>
      <c r="F3" s="93"/>
      <c r="G3" s="93"/>
    </row>
    <row r="4" spans="1:7" ht="18" customHeight="1" x14ac:dyDescent="0.2">
      <c r="A4" s="67">
        <v>1</v>
      </c>
      <c r="B4" s="67">
        <v>2015</v>
      </c>
      <c r="C4" s="67" t="s">
        <v>82</v>
      </c>
      <c r="D4" s="67" t="s">
        <v>83</v>
      </c>
      <c r="E4" s="68" t="s">
        <v>84</v>
      </c>
      <c r="F4" s="68" t="s">
        <v>85</v>
      </c>
      <c r="G4" s="74">
        <v>68073.289999999994</v>
      </c>
    </row>
    <row r="5" spans="1:7" ht="54.75" customHeight="1" x14ac:dyDescent="0.2">
      <c r="A5" s="67">
        <v>2</v>
      </c>
      <c r="B5" s="67">
        <v>2015</v>
      </c>
      <c r="C5" s="68" t="s">
        <v>82</v>
      </c>
      <c r="D5" s="67"/>
      <c r="E5" s="70" t="s">
        <v>86</v>
      </c>
      <c r="F5" s="70" t="s">
        <v>87</v>
      </c>
      <c r="G5" s="74">
        <v>70360.95</v>
      </c>
    </row>
    <row r="6" spans="1:7" ht="18.75" customHeight="1" x14ac:dyDescent="0.2">
      <c r="A6" s="67">
        <v>3</v>
      </c>
      <c r="B6" s="37">
        <v>2015</v>
      </c>
      <c r="C6" s="38" t="s">
        <v>82</v>
      </c>
      <c r="D6" s="39" t="s">
        <v>88</v>
      </c>
      <c r="E6" s="77" t="s">
        <v>89</v>
      </c>
      <c r="F6" s="78" t="s">
        <v>91</v>
      </c>
      <c r="G6" s="71">
        <v>656.6</v>
      </c>
    </row>
    <row r="7" spans="1:7" ht="54.75" customHeight="1" x14ac:dyDescent="0.2">
      <c r="A7" s="67">
        <v>4</v>
      </c>
      <c r="B7" s="37">
        <v>2015</v>
      </c>
      <c r="C7" s="38" t="s">
        <v>82</v>
      </c>
      <c r="D7" s="39"/>
      <c r="E7" s="77" t="s">
        <v>92</v>
      </c>
      <c r="F7" s="78" t="s">
        <v>93</v>
      </c>
      <c r="G7" s="71">
        <v>3255.55</v>
      </c>
    </row>
    <row r="8" spans="1:7" ht="30.75" customHeight="1" x14ac:dyDescent="0.2">
      <c r="A8" s="67">
        <v>5</v>
      </c>
      <c r="B8" s="37">
        <v>2015</v>
      </c>
      <c r="C8" s="38" t="s">
        <v>82</v>
      </c>
      <c r="D8" s="39"/>
      <c r="E8" s="70" t="s">
        <v>94</v>
      </c>
      <c r="F8" s="78" t="s">
        <v>95</v>
      </c>
      <c r="G8" s="71">
        <v>41321.43</v>
      </c>
    </row>
    <row r="9" spans="1:7" ht="25.5" x14ac:dyDescent="0.2">
      <c r="A9" s="69">
        <v>6</v>
      </c>
      <c r="B9" s="37">
        <v>2015</v>
      </c>
      <c r="C9" s="38" t="s">
        <v>82</v>
      </c>
      <c r="D9" s="39"/>
      <c r="E9" s="77" t="s">
        <v>96</v>
      </c>
      <c r="F9" s="78" t="s">
        <v>97</v>
      </c>
      <c r="G9" s="71">
        <v>440.03</v>
      </c>
    </row>
    <row r="10" spans="1:7" ht="38.25" hidden="1" x14ac:dyDescent="0.2">
      <c r="A10" s="2"/>
      <c r="B10" s="37">
        <v>2015</v>
      </c>
      <c r="C10" s="38" t="s">
        <v>82</v>
      </c>
      <c r="D10" s="39"/>
      <c r="E10" s="77" t="s">
        <v>98</v>
      </c>
      <c r="F10" s="78" t="s">
        <v>99</v>
      </c>
      <c r="G10" s="71">
        <v>2793.81</v>
      </c>
    </row>
    <row r="11" spans="1:7" hidden="1" x14ac:dyDescent="0.2">
      <c r="A11" s="2"/>
      <c r="B11" s="2"/>
      <c r="C11" s="2"/>
      <c r="D11" s="2"/>
      <c r="E11" s="72"/>
      <c r="F11" s="72"/>
      <c r="G11" s="72"/>
    </row>
    <row r="12" spans="1:7" hidden="1" x14ac:dyDescent="0.2">
      <c r="A12" s="2"/>
      <c r="B12" s="2"/>
      <c r="C12" s="2"/>
      <c r="D12" s="2"/>
      <c r="E12" s="72"/>
      <c r="F12" s="72"/>
      <c r="G12" s="72"/>
    </row>
    <row r="13" spans="1:7" hidden="1" x14ac:dyDescent="0.2">
      <c r="A13" s="2"/>
      <c r="B13" s="2"/>
      <c r="C13" s="2"/>
      <c r="D13" s="2"/>
      <c r="E13" s="72"/>
      <c r="F13" s="72"/>
      <c r="G13" s="72"/>
    </row>
    <row r="14" spans="1:7" hidden="1" x14ac:dyDescent="0.2">
      <c r="A14" s="2"/>
      <c r="B14" s="2"/>
      <c r="C14" s="2"/>
      <c r="D14" s="2"/>
      <c r="E14" s="72"/>
      <c r="F14" s="72"/>
      <c r="G14" s="72"/>
    </row>
    <row r="15" spans="1:7" hidden="1" x14ac:dyDescent="0.2">
      <c r="A15" s="2"/>
      <c r="B15" s="2"/>
      <c r="C15" s="2"/>
      <c r="D15" s="2"/>
      <c r="E15" s="72"/>
      <c r="F15" s="72"/>
      <c r="G15" s="72"/>
    </row>
    <row r="16" spans="1:7" x14ac:dyDescent="0.2">
      <c r="A16" s="2"/>
      <c r="B16" s="75"/>
      <c r="C16" s="2" t="s">
        <v>82</v>
      </c>
      <c r="D16" s="2"/>
      <c r="E16" s="72" t="s">
        <v>113</v>
      </c>
      <c r="F16" s="72" t="s">
        <v>99</v>
      </c>
      <c r="G16" s="72">
        <v>2793.81</v>
      </c>
    </row>
    <row r="17" spans="1:7" x14ac:dyDescent="0.2">
      <c r="A17" s="2">
        <v>7</v>
      </c>
      <c r="B17" s="37">
        <v>2015</v>
      </c>
      <c r="C17" s="2" t="s">
        <v>106</v>
      </c>
      <c r="D17" s="2" t="s">
        <v>107</v>
      </c>
      <c r="E17" s="72" t="s">
        <v>108</v>
      </c>
      <c r="F17" s="72" t="s">
        <v>109</v>
      </c>
      <c r="G17" s="72">
        <v>2104.56</v>
      </c>
    </row>
    <row r="18" spans="1:7" ht="25.5" x14ac:dyDescent="0.2">
      <c r="A18" s="2">
        <v>8</v>
      </c>
      <c r="B18" s="37">
        <v>2015</v>
      </c>
      <c r="C18" s="2" t="s">
        <v>106</v>
      </c>
      <c r="D18" s="2" t="s">
        <v>110</v>
      </c>
      <c r="E18" s="77" t="s">
        <v>111</v>
      </c>
      <c r="F18" s="72" t="s">
        <v>112</v>
      </c>
      <c r="G18" s="72">
        <v>824.13</v>
      </c>
    </row>
    <row r="19" spans="1:7" hidden="1" x14ac:dyDescent="0.2">
      <c r="A19" s="2"/>
      <c r="B19" s="2"/>
      <c r="C19" s="2"/>
      <c r="D19" s="2"/>
      <c r="E19" s="2"/>
      <c r="F19" s="2"/>
      <c r="G19" s="72"/>
    </row>
    <row r="20" spans="1:7" hidden="1" x14ac:dyDescent="0.2">
      <c r="A20" s="2"/>
      <c r="B20" s="2"/>
      <c r="C20" s="2"/>
      <c r="D20" s="2"/>
      <c r="E20" s="2"/>
      <c r="F20" s="2"/>
      <c r="G20" s="72"/>
    </row>
    <row r="21" spans="1:7" hidden="1" x14ac:dyDescent="0.2">
      <c r="A21" s="2"/>
      <c r="B21" s="2"/>
      <c r="C21" s="2"/>
      <c r="D21" s="2"/>
      <c r="E21" s="2"/>
      <c r="F21" s="2"/>
      <c r="G21" s="72"/>
    </row>
    <row r="22" spans="1:7" hidden="1" x14ac:dyDescent="0.2">
      <c r="A22" s="2"/>
      <c r="B22" s="2"/>
      <c r="C22" s="2"/>
      <c r="D22" s="2"/>
      <c r="E22" s="2"/>
      <c r="F22" s="2"/>
      <c r="G22" s="72"/>
    </row>
    <row r="23" spans="1:7" hidden="1" x14ac:dyDescent="0.2">
      <c r="A23" s="2"/>
      <c r="B23" s="2"/>
      <c r="C23" s="2"/>
      <c r="D23" s="2"/>
      <c r="E23" s="2"/>
      <c r="F23" s="2"/>
      <c r="G23" s="72"/>
    </row>
    <row r="24" spans="1:7" hidden="1" x14ac:dyDescent="0.2">
      <c r="A24" s="2"/>
      <c r="B24" s="2"/>
      <c r="C24" s="2"/>
      <c r="D24" s="2"/>
      <c r="E24" s="2"/>
      <c r="F24" s="2"/>
      <c r="G24" s="72"/>
    </row>
    <row r="25" spans="1:7" x14ac:dyDescent="0.2">
      <c r="A25" s="2">
        <v>9</v>
      </c>
      <c r="B25" s="37">
        <v>2015</v>
      </c>
      <c r="C25" s="2" t="s">
        <v>114</v>
      </c>
      <c r="D25" s="2" t="s">
        <v>115</v>
      </c>
      <c r="E25" s="2" t="s">
        <v>116</v>
      </c>
      <c r="F25" s="2" t="s">
        <v>117</v>
      </c>
      <c r="G25" s="72">
        <v>617.65</v>
      </c>
    </row>
    <row r="26" spans="1:7" x14ac:dyDescent="0.2">
      <c r="A26" s="2">
        <v>10</v>
      </c>
      <c r="B26" s="37">
        <v>2015</v>
      </c>
      <c r="C26" s="2" t="s">
        <v>118</v>
      </c>
      <c r="D26" s="2" t="s">
        <v>119</v>
      </c>
      <c r="E26" s="2" t="s">
        <v>120</v>
      </c>
      <c r="F26" s="2" t="s">
        <v>121</v>
      </c>
      <c r="G26" s="72">
        <v>1152.54</v>
      </c>
    </row>
    <row r="27" spans="1:7" x14ac:dyDescent="0.2">
      <c r="A27" s="2">
        <v>11</v>
      </c>
      <c r="B27" s="37">
        <v>2015</v>
      </c>
      <c r="C27" s="2"/>
      <c r="D27" s="2"/>
      <c r="E27" s="2" t="s">
        <v>122</v>
      </c>
      <c r="F27" s="2"/>
      <c r="G27" s="72">
        <v>540.95000000000005</v>
      </c>
    </row>
    <row r="28" spans="1:7" x14ac:dyDescent="0.2">
      <c r="A28" s="2">
        <v>12</v>
      </c>
      <c r="B28" s="37">
        <v>2015</v>
      </c>
      <c r="C28" s="2" t="s">
        <v>123</v>
      </c>
      <c r="D28" s="2"/>
      <c r="E28" s="2" t="s">
        <v>124</v>
      </c>
      <c r="F28" s="2"/>
      <c r="G28" s="72">
        <v>3000</v>
      </c>
    </row>
    <row r="29" spans="1:7" x14ac:dyDescent="0.2">
      <c r="A29" s="2">
        <v>13</v>
      </c>
      <c r="B29" s="37">
        <v>2015</v>
      </c>
      <c r="C29" s="2" t="s">
        <v>123</v>
      </c>
      <c r="D29" s="2"/>
      <c r="E29" s="2" t="s">
        <v>125</v>
      </c>
      <c r="F29" s="2"/>
      <c r="G29" s="72">
        <v>5056.3500000000004</v>
      </c>
    </row>
    <row r="30" spans="1:7" ht="25.5" x14ac:dyDescent="0.2">
      <c r="A30" s="2">
        <v>14</v>
      </c>
      <c r="B30" s="37">
        <v>2015</v>
      </c>
      <c r="C30" s="2" t="s">
        <v>123</v>
      </c>
      <c r="D30" s="2" t="s">
        <v>126</v>
      </c>
      <c r="E30" s="79" t="s">
        <v>127</v>
      </c>
      <c r="F30" s="2"/>
      <c r="G30" s="72">
        <v>205.4</v>
      </c>
    </row>
    <row r="31" spans="1:7" x14ac:dyDescent="0.2">
      <c r="A31" s="2">
        <v>15</v>
      </c>
      <c r="B31" s="37">
        <v>2015</v>
      </c>
      <c r="C31" s="2" t="s">
        <v>123</v>
      </c>
      <c r="D31" s="2" t="s">
        <v>128</v>
      </c>
      <c r="E31" s="2" t="s">
        <v>129</v>
      </c>
      <c r="F31" s="2" t="s">
        <v>130</v>
      </c>
      <c r="G31" s="72">
        <v>10000.4</v>
      </c>
    </row>
    <row r="32" spans="1:7" ht="38.25" x14ac:dyDescent="0.2">
      <c r="A32" s="2">
        <v>16</v>
      </c>
      <c r="B32" s="37">
        <v>2015</v>
      </c>
      <c r="C32" s="2" t="s">
        <v>123</v>
      </c>
      <c r="D32" s="79" t="s">
        <v>131</v>
      </c>
      <c r="E32" s="2" t="s">
        <v>132</v>
      </c>
      <c r="F32" s="2" t="s">
        <v>133</v>
      </c>
      <c r="G32" s="39">
        <v>104710.23</v>
      </c>
    </row>
    <row r="33" spans="1:7" x14ac:dyDescent="0.2">
      <c r="A33" s="2">
        <v>17</v>
      </c>
      <c r="B33" s="37">
        <v>2015</v>
      </c>
      <c r="C33" s="2" t="s">
        <v>134</v>
      </c>
      <c r="D33" s="2" t="s">
        <v>135</v>
      </c>
      <c r="E33" s="2" t="s">
        <v>136</v>
      </c>
      <c r="F33" s="2"/>
      <c r="G33" s="72">
        <v>449.29</v>
      </c>
    </row>
    <row r="34" spans="1:7" hidden="1" x14ac:dyDescent="0.2">
      <c r="A34" s="2"/>
      <c r="B34" s="2"/>
      <c r="C34" s="2"/>
      <c r="D34" s="2"/>
      <c r="E34" s="2"/>
      <c r="F34" s="2"/>
      <c r="G34" s="72"/>
    </row>
    <row r="35" spans="1:7" hidden="1" x14ac:dyDescent="0.2">
      <c r="A35" s="2"/>
      <c r="B35" s="2"/>
      <c r="C35" s="2"/>
      <c r="D35" s="2"/>
      <c r="E35" s="2"/>
      <c r="F35" s="2"/>
      <c r="G35" s="72"/>
    </row>
    <row r="36" spans="1:7" hidden="1" x14ac:dyDescent="0.2">
      <c r="A36" s="2"/>
      <c r="B36" s="2"/>
      <c r="C36" s="2"/>
      <c r="D36" s="2"/>
      <c r="E36" s="2"/>
      <c r="F36" s="2"/>
      <c r="G36" s="72"/>
    </row>
    <row r="37" spans="1:7" ht="13.5" thickBot="1" x14ac:dyDescent="0.25">
      <c r="A37" s="83" t="s">
        <v>22</v>
      </c>
      <c r="B37" s="84"/>
      <c r="C37" s="84"/>
      <c r="D37" s="84"/>
      <c r="E37" s="84"/>
      <c r="F37" s="85"/>
      <c r="G37" s="73">
        <f>[1]декабрь!$AJ$29+[1]декабрь!$AL$29</f>
        <v>3167.5510499999996</v>
      </c>
    </row>
    <row r="38" spans="1:7" ht="15.75" thickBot="1" x14ac:dyDescent="0.3">
      <c r="A38" s="86" t="s">
        <v>23</v>
      </c>
      <c r="B38" s="87"/>
      <c r="C38" s="87"/>
      <c r="D38" s="87"/>
      <c r="E38" s="87"/>
      <c r="F38" s="88"/>
      <c r="G38" s="23">
        <f>SUM(G4:G37)</f>
        <v>321524.52104999998</v>
      </c>
    </row>
    <row r="41" spans="1:7" x14ac:dyDescent="0.2">
      <c r="A41" s="76" t="s">
        <v>138</v>
      </c>
      <c r="B41" s="76"/>
      <c r="C41" s="76"/>
      <c r="D41" s="76"/>
      <c r="E41" s="76"/>
    </row>
  </sheetData>
  <mergeCells count="10">
    <mergeCell ref="A37:F37"/>
    <mergeCell ref="A38:F38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94" t="s">
        <v>103</v>
      </c>
      <c r="B3" s="94"/>
      <c r="C3" s="94"/>
      <c r="D3" s="94"/>
    </row>
    <row r="5" spans="1:4" ht="15.75" x14ac:dyDescent="0.25">
      <c r="A5" s="95" t="s">
        <v>81</v>
      </c>
      <c r="B5" s="95"/>
      <c r="C5" s="95"/>
      <c r="D5" s="95"/>
    </row>
    <row r="6" spans="1:4" ht="13.5" thickBot="1" x14ac:dyDescent="0.25"/>
    <row r="7" spans="1:4" ht="48" thickBot="1" x14ac:dyDescent="0.3">
      <c r="A7" s="24"/>
      <c r="B7" s="25" t="s">
        <v>57</v>
      </c>
      <c r="C7" s="25" t="s">
        <v>58</v>
      </c>
      <c r="D7" s="29" t="s">
        <v>59</v>
      </c>
    </row>
    <row r="8" spans="1:4" ht="15" customHeight="1" x14ac:dyDescent="0.2">
      <c r="A8" s="4" t="s">
        <v>60</v>
      </c>
      <c r="B8" s="5">
        <f>'выборка 15'!AL15</f>
        <v>69027.049999999988</v>
      </c>
      <c r="C8" s="5">
        <f>'выборка 15'!AO15</f>
        <v>30669.83</v>
      </c>
      <c r="D8" s="30">
        <f>'расход по дому ТО'!I17</f>
        <v>48938.664199999999</v>
      </c>
    </row>
    <row r="9" spans="1:4" ht="33" customHeight="1" x14ac:dyDescent="0.2">
      <c r="A9" s="3" t="s">
        <v>61</v>
      </c>
      <c r="B9" s="2">
        <v>0</v>
      </c>
      <c r="C9" s="2">
        <v>0</v>
      </c>
      <c r="D9" s="30">
        <f>('выборка 15'!B3*1.74)*1</f>
        <v>4673.1179999999995</v>
      </c>
    </row>
    <row r="10" spans="1:4" ht="31.5" customHeight="1" x14ac:dyDescent="0.2">
      <c r="A10" s="3" t="s">
        <v>62</v>
      </c>
      <c r="B10" s="2"/>
      <c r="C10" s="2"/>
      <c r="D10" s="30">
        <f>('выборка 15'!B4*0.15)*1</f>
        <v>402.85499999999996</v>
      </c>
    </row>
    <row r="11" spans="1:4" ht="15" customHeight="1" x14ac:dyDescent="0.2">
      <c r="A11" s="4" t="s">
        <v>63</v>
      </c>
      <c r="B11" s="2">
        <v>0</v>
      </c>
      <c r="C11" s="2">
        <v>0</v>
      </c>
      <c r="D11" s="30"/>
    </row>
    <row r="12" spans="1:4" ht="26.25" customHeight="1" x14ac:dyDescent="0.2">
      <c r="A12" s="3" t="s">
        <v>64</v>
      </c>
      <c r="B12" s="2">
        <v>0</v>
      </c>
      <c r="C12" s="2">
        <v>0</v>
      </c>
      <c r="D12" s="30"/>
    </row>
    <row r="13" spans="1:4" ht="34.5" customHeight="1" thickBot="1" x14ac:dyDescent="0.25">
      <c r="A13" s="31" t="s">
        <v>65</v>
      </c>
      <c r="B13" s="8">
        <v>0</v>
      </c>
      <c r="C13" s="8">
        <v>0</v>
      </c>
      <c r="D13" s="61"/>
    </row>
    <row r="14" spans="1:4" ht="15" customHeight="1" thickBot="1" x14ac:dyDescent="0.3">
      <c r="A14" s="26" t="s">
        <v>73</v>
      </c>
      <c r="B14" s="27">
        <f t="shared" ref="B14:C14" si="0">SUM(B8:B13)</f>
        <v>69027.049999999988</v>
      </c>
      <c r="C14" s="27">
        <f t="shared" si="0"/>
        <v>30669.83</v>
      </c>
      <c r="D14" s="28">
        <f>SUM(D8:D13)</f>
        <v>54014.637200000005</v>
      </c>
    </row>
    <row r="15" spans="1:4" ht="15" customHeight="1" x14ac:dyDescent="0.25">
      <c r="A15" s="59"/>
      <c r="B15" s="59"/>
      <c r="C15" s="59"/>
      <c r="D15" s="60"/>
    </row>
    <row r="16" spans="1:4" ht="15.75" x14ac:dyDescent="0.25">
      <c r="A16" s="95" t="s">
        <v>104</v>
      </c>
      <c r="B16" s="95"/>
      <c r="C16" s="95"/>
      <c r="D16" s="95"/>
    </row>
    <row r="17" spans="1:4" ht="15" customHeight="1" x14ac:dyDescent="0.25">
      <c r="A17" s="59"/>
      <c r="B17" s="59"/>
      <c r="C17" s="59"/>
      <c r="D17" s="60"/>
    </row>
    <row r="18" spans="1:4" ht="15" customHeight="1" x14ac:dyDescent="0.25">
      <c r="A18" s="59"/>
      <c r="B18" s="59"/>
      <c r="C18" s="59"/>
      <c r="D18" s="60"/>
    </row>
    <row r="19" spans="1:4" ht="15" customHeight="1" x14ac:dyDescent="0.25">
      <c r="A19" s="59"/>
      <c r="B19" s="59"/>
      <c r="C19" s="59"/>
      <c r="D19" s="60"/>
    </row>
    <row r="20" spans="1:4" ht="15.75" x14ac:dyDescent="0.25">
      <c r="A20" s="95" t="s">
        <v>81</v>
      </c>
      <c r="B20" s="95"/>
      <c r="C20" s="95"/>
      <c r="D20" s="95"/>
    </row>
    <row r="21" spans="1:4" ht="15" customHeight="1" thickBot="1" x14ac:dyDescent="0.3">
      <c r="A21" s="59"/>
      <c r="B21" s="59"/>
      <c r="C21" s="59"/>
      <c r="D21" s="60"/>
    </row>
    <row r="22" spans="1:4" ht="15" customHeight="1" thickBot="1" x14ac:dyDescent="0.25">
      <c r="A22" s="62" t="s">
        <v>74</v>
      </c>
      <c r="B22" s="19">
        <f>'выборка 15'!Q15</f>
        <v>5452.27</v>
      </c>
      <c r="C22" s="19">
        <f>'выборка 15'!T15</f>
        <v>3072.42</v>
      </c>
      <c r="D22" s="63">
        <v>0</v>
      </c>
    </row>
    <row r="24" spans="1:4" ht="15.75" x14ac:dyDescent="0.25">
      <c r="A24" s="95" t="s">
        <v>104</v>
      </c>
      <c r="B24" s="95"/>
      <c r="C24" s="95"/>
      <c r="D24" s="95"/>
    </row>
    <row r="27" spans="1:4" x14ac:dyDescent="0.2">
      <c r="A27" s="82" t="s">
        <v>101</v>
      </c>
      <c r="B27" s="82"/>
      <c r="C27" s="82"/>
      <c r="D27" s="82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97" t="s">
        <v>66</v>
      </c>
      <c r="B2" s="97"/>
      <c r="C2" s="97"/>
      <c r="D2" s="97"/>
      <c r="E2" s="97"/>
      <c r="F2" s="97"/>
      <c r="G2" s="97"/>
      <c r="H2" s="97"/>
      <c r="I2" s="97"/>
    </row>
    <row r="3" spans="1:9" ht="17.25" x14ac:dyDescent="0.3">
      <c r="A3" s="97" t="s">
        <v>76</v>
      </c>
      <c r="B3" s="97"/>
      <c r="C3" s="97"/>
      <c r="D3" s="97"/>
      <c r="E3" s="97"/>
      <c r="F3" s="97"/>
      <c r="G3" s="97"/>
      <c r="H3" s="97"/>
      <c r="I3" s="97"/>
    </row>
    <row r="4" spans="1:9" ht="17.25" x14ac:dyDescent="0.3">
      <c r="A4" s="97" t="s">
        <v>102</v>
      </c>
      <c r="B4" s="97"/>
      <c r="C4" s="97"/>
      <c r="D4" s="97"/>
      <c r="E4" s="97"/>
      <c r="F4" s="97"/>
      <c r="G4" s="97"/>
      <c r="H4" s="97"/>
      <c r="I4" s="97"/>
    </row>
    <row r="5" spans="1:9" ht="13.5" thickBot="1" x14ac:dyDescent="0.25"/>
    <row r="6" spans="1:9" ht="45.75" thickBot="1" x14ac:dyDescent="0.25">
      <c r="A6" s="32" t="s">
        <v>14</v>
      </c>
      <c r="B6" s="33" t="s">
        <v>15</v>
      </c>
      <c r="C6" s="34" t="s">
        <v>16</v>
      </c>
      <c r="D6" s="34" t="s">
        <v>67</v>
      </c>
      <c r="E6" s="34" t="s">
        <v>18</v>
      </c>
      <c r="F6" s="35" t="s">
        <v>90</v>
      </c>
      <c r="G6" s="35" t="s">
        <v>68</v>
      </c>
      <c r="H6" s="35" t="s">
        <v>21</v>
      </c>
      <c r="I6" s="7" t="s">
        <v>69</v>
      </c>
    </row>
    <row r="7" spans="1:9" x14ac:dyDescent="0.2">
      <c r="A7" s="36">
        <v>1</v>
      </c>
      <c r="B7" s="37">
        <v>2015</v>
      </c>
      <c r="C7" s="38" t="s">
        <v>82</v>
      </c>
      <c r="D7" s="39" t="s">
        <v>88</v>
      </c>
      <c r="E7" s="40" t="s">
        <v>89</v>
      </c>
      <c r="F7" s="41" t="s">
        <v>91</v>
      </c>
      <c r="G7" s="41"/>
      <c r="H7" s="41"/>
      <c r="I7" s="42">
        <v>656.6</v>
      </c>
    </row>
    <row r="8" spans="1:9" ht="51" x14ac:dyDescent="0.2">
      <c r="A8" s="36">
        <v>2</v>
      </c>
      <c r="B8" s="37">
        <v>2015</v>
      </c>
      <c r="C8" s="38" t="s">
        <v>82</v>
      </c>
      <c r="D8" s="39"/>
      <c r="E8" s="40" t="s">
        <v>92</v>
      </c>
      <c r="F8" s="41" t="s">
        <v>93</v>
      </c>
      <c r="G8" s="41"/>
      <c r="H8" s="41"/>
      <c r="I8" s="42">
        <v>3255.55</v>
      </c>
    </row>
    <row r="9" spans="1:9" ht="25.5" x14ac:dyDescent="0.2">
      <c r="A9" s="36">
        <v>3</v>
      </c>
      <c r="B9" s="37">
        <v>2015</v>
      </c>
      <c r="C9" s="38" t="s">
        <v>82</v>
      </c>
      <c r="D9" s="39"/>
      <c r="E9" s="40" t="s">
        <v>94</v>
      </c>
      <c r="F9" s="41" t="s">
        <v>95</v>
      </c>
      <c r="G9" s="41"/>
      <c r="H9" s="41"/>
      <c r="I9" s="42">
        <v>41321.43</v>
      </c>
    </row>
    <row r="10" spans="1:9" ht="25.5" x14ac:dyDescent="0.2">
      <c r="A10" s="36">
        <v>4</v>
      </c>
      <c r="B10" s="37">
        <v>2015</v>
      </c>
      <c r="C10" s="38" t="s">
        <v>82</v>
      </c>
      <c r="D10" s="39"/>
      <c r="E10" s="40" t="s">
        <v>96</v>
      </c>
      <c r="F10" s="41" t="s">
        <v>97</v>
      </c>
      <c r="G10" s="41"/>
      <c r="H10" s="41"/>
      <c r="I10" s="42">
        <v>440.03</v>
      </c>
    </row>
    <row r="11" spans="1:9" ht="38.25" x14ac:dyDescent="0.2">
      <c r="A11" s="36">
        <v>5</v>
      </c>
      <c r="B11" s="37">
        <v>2015</v>
      </c>
      <c r="C11" s="38" t="s">
        <v>82</v>
      </c>
      <c r="D11" s="39"/>
      <c r="E11" s="40" t="s">
        <v>98</v>
      </c>
      <c r="F11" s="41" t="s">
        <v>99</v>
      </c>
      <c r="G11" s="41"/>
      <c r="H11" s="41"/>
      <c r="I11" s="42">
        <v>2793.81</v>
      </c>
    </row>
    <row r="12" spans="1:9" x14ac:dyDescent="0.2">
      <c r="A12" s="36"/>
      <c r="B12" s="37"/>
      <c r="C12" s="38"/>
      <c r="D12" s="39"/>
      <c r="E12" s="40"/>
      <c r="F12" s="41"/>
      <c r="G12" s="41"/>
      <c r="H12" s="41"/>
      <c r="I12" s="42"/>
    </row>
    <row r="13" spans="1:9" x14ac:dyDescent="0.2">
      <c r="A13" s="36"/>
      <c r="B13" s="37"/>
      <c r="C13" s="38"/>
      <c r="D13" s="39"/>
      <c r="E13" s="40"/>
      <c r="F13" s="41"/>
      <c r="G13" s="41"/>
      <c r="H13" s="41"/>
      <c r="I13" s="42"/>
    </row>
    <row r="14" spans="1:9" x14ac:dyDescent="0.2">
      <c r="A14" s="36"/>
      <c r="B14" s="37"/>
      <c r="C14" s="38"/>
      <c r="D14" s="39"/>
      <c r="E14" s="40"/>
      <c r="F14" s="41"/>
      <c r="G14" s="41"/>
      <c r="H14" s="41"/>
      <c r="I14" s="42"/>
    </row>
    <row r="15" spans="1:9" x14ac:dyDescent="0.2">
      <c r="A15" s="36"/>
      <c r="B15" s="37"/>
      <c r="C15" s="38"/>
      <c r="D15" s="39"/>
      <c r="E15" s="40"/>
      <c r="F15" s="41"/>
      <c r="G15" s="41"/>
      <c r="H15" s="41"/>
      <c r="I15" s="42"/>
    </row>
    <row r="16" spans="1:9" ht="15.75" thickBot="1" x14ac:dyDescent="0.25">
      <c r="A16" s="43"/>
      <c r="B16" s="98" t="s">
        <v>70</v>
      </c>
      <c r="C16" s="99"/>
      <c r="D16" s="99"/>
      <c r="E16" s="99"/>
      <c r="F16" s="99"/>
      <c r="G16" s="99"/>
      <c r="H16" s="100"/>
      <c r="I16" s="44">
        <f>'выборка 15'!AP15+'выборка 15'!AQ15</f>
        <v>471.24420000000003</v>
      </c>
    </row>
    <row r="17" spans="1:9" ht="15.75" thickBot="1" x14ac:dyDescent="0.3">
      <c r="A17" s="86" t="s">
        <v>71</v>
      </c>
      <c r="B17" s="87"/>
      <c r="C17" s="87"/>
      <c r="D17" s="45"/>
      <c r="E17" s="45"/>
      <c r="F17" s="45"/>
      <c r="G17" s="45"/>
      <c r="H17" s="45"/>
      <c r="I17" s="46">
        <f>SUM(I7:I16)</f>
        <v>48938.664199999999</v>
      </c>
    </row>
    <row r="18" spans="1:9" x14ac:dyDescent="0.2">
      <c r="A18" s="101"/>
      <c r="B18" s="101"/>
      <c r="C18" s="102"/>
      <c r="D18" s="102"/>
      <c r="E18" s="102"/>
      <c r="F18" s="102"/>
      <c r="G18" s="102"/>
      <c r="H18" s="102"/>
      <c r="I18" s="102"/>
    </row>
    <row r="22" spans="1:9" ht="15" x14ac:dyDescent="0.25">
      <c r="A22" s="96" t="s">
        <v>100</v>
      </c>
      <c r="B22" s="96"/>
      <c r="C22" s="96"/>
      <c r="D22" s="96"/>
      <c r="E22" s="96"/>
      <c r="F22" s="96"/>
      <c r="G22" s="96"/>
      <c r="H22" s="96"/>
      <c r="I22" s="96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2016-01-28T05:31:06Z</cp:lastPrinted>
  <dcterms:created xsi:type="dcterms:W3CDTF">2015-02-24T21:57:31Z</dcterms:created>
  <dcterms:modified xsi:type="dcterms:W3CDTF">2016-02-23T14:14:06Z</dcterms:modified>
</cp:coreProperties>
</file>