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50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расход по дому ТО" sheetId="6" r:id="rId5"/>
  </sheets>
  <externalReferences>
    <externalReference r:id="rId6"/>
  </externalReferences>
  <calcPr calcId="144525"/>
</workbook>
</file>

<file path=xl/calcChain.xml><?xml version="1.0" encoding="utf-8"?>
<calcChain xmlns="http://schemas.openxmlformats.org/spreadsheetml/2006/main">
  <c r="G16" i="6" l="1"/>
  <c r="E8" i="1"/>
  <c r="AG14" i="3"/>
  <c r="AG13" i="3"/>
  <c r="AG12" i="3"/>
  <c r="AG11" i="3"/>
  <c r="AG10" i="3"/>
  <c r="AG8" i="3"/>
  <c r="AG7" i="3"/>
  <c r="AG6" i="3"/>
  <c r="AG5" i="3"/>
  <c r="AG4" i="3"/>
  <c r="AE9" i="3"/>
  <c r="AG9" i="3" s="1"/>
  <c r="AC9" i="3"/>
  <c r="AA9" i="3"/>
  <c r="Y9" i="3"/>
  <c r="O9" i="3"/>
  <c r="F16" i="1"/>
  <c r="C14" i="1"/>
  <c r="E7" i="1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7" i="3"/>
  <c r="E6" i="3"/>
  <c r="E5" i="3"/>
  <c r="E4" i="3"/>
  <c r="AK3" i="3"/>
  <c r="AJ3" i="3"/>
  <c r="AL3" i="3" s="1"/>
  <c r="AG3" i="3"/>
  <c r="M3" i="3"/>
  <c r="H3" i="3"/>
  <c r="N3" i="3" s="1"/>
  <c r="E3" i="3"/>
  <c r="AK15" i="3"/>
  <c r="AL15" i="3" l="1"/>
  <c r="G17" i="6" s="1"/>
  <c r="G15" i="3"/>
  <c r="C10" i="4" s="1"/>
  <c r="D15" i="3"/>
  <c r="B10" i="4" s="1"/>
  <c r="F13" i="4" l="1"/>
  <c r="E13" i="4"/>
  <c r="E6" i="1" s="1"/>
  <c r="AH15" i="3" l="1"/>
  <c r="AE15" i="3"/>
  <c r="AJ15" i="3"/>
  <c r="AG15" i="3"/>
  <c r="C7" i="1" s="1"/>
  <c r="C15" i="3"/>
  <c r="B7" i="4" s="1"/>
  <c r="B13" i="4" s="1"/>
  <c r="C6" i="1" s="1"/>
  <c r="F15" i="3"/>
  <c r="C7" i="4" s="1"/>
  <c r="C13" i="4" s="1"/>
  <c r="D6" i="1" s="1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W15" i="3"/>
  <c r="C12" i="1" s="1"/>
  <c r="X15" i="3"/>
  <c r="Y15" i="3"/>
  <c r="C13" i="1" s="1"/>
  <c r="Z15" i="3"/>
  <c r="D13" i="1" s="1"/>
  <c r="AA15" i="3"/>
  <c r="C15" i="1" s="1"/>
  <c r="AB15" i="3"/>
  <c r="D15" i="1" s="1"/>
  <c r="AC15" i="3"/>
  <c r="C16" i="1" s="1"/>
  <c r="AD15" i="3"/>
  <c r="D16" i="1" s="1"/>
  <c r="M15" i="3"/>
  <c r="H15" i="3"/>
  <c r="E15" i="3"/>
  <c r="C8" i="1" l="1"/>
  <c r="N15" i="3"/>
  <c r="I11" i="2" s="1"/>
  <c r="I12" i="2" s="1"/>
  <c r="D7" i="1" l="1"/>
  <c r="D8" i="1"/>
  <c r="F8" i="1"/>
  <c r="F7" i="1"/>
  <c r="D7" i="4"/>
  <c r="D13" i="4" s="1"/>
  <c r="G15" i="4" l="1"/>
  <c r="F6" i="1" s="1"/>
  <c r="G7" i="4"/>
  <c r="G13" i="4" s="1"/>
</calcChain>
</file>

<file path=xl/sharedStrings.xml><?xml version="1.0" encoding="utf-8"?>
<sst xmlns="http://schemas.openxmlformats.org/spreadsheetml/2006/main" count="122" uniqueCount="98">
  <si>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</si>
  <si>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</si>
  <si>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</si>
  <si>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</si>
  <si>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</si>
  <si>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</si>
  <si>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</si>
  <si>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</si>
  <si>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</si>
  <si>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</si>
  <si>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</si>
  <si>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</si>
  <si>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</si>
  <si>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</si>
  <si>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</si>
  <si>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</si>
  <si>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</si>
  <si>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</si>
  <si>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</si>
  <si>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</si>
  <si>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</si>
  <si>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</si>
  <si>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ед.изм.</t>
  </si>
  <si>
    <t>кол-во</t>
  </si>
  <si>
    <t>сумма ден. Средств</t>
  </si>
  <si>
    <t>акт</t>
  </si>
  <si>
    <t>номер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</si>
  <si>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</si>
  <si>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</si>
  <si>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</si>
  <si>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</si>
  <si>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</si>
  <si>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</si>
  <si>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</si>
  <si>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</si>
  <si>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</si>
  <si>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</si>
  <si>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</si>
  <si>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</si>
  <si>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</si>
  <si>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</si>
  <si>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</si>
  <si>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</si>
  <si>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</si>
  <si>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</si>
  <si>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</si>
  <si>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</si>
  <si>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</si>
  <si>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</si>
  <si>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</si>
  <si>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</si>
  <si>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</si>
  <si>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</si>
  <si>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</si>
  <si>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</si>
  <si>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</si>
  <si>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</si>
  <si>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</si>
  <si>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</si>
  <si>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</si>
  <si>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</si>
  <si>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</si>
  <si>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</si>
  <si>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</si>
  <si>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</si>
  <si>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</si>
  <si>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</si>
  <si>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</si>
  <si>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</si>
  <si>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</si>
  <si>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</si>
  <si>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</si>
  <si>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</si>
  <si>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</si>
  <si>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</si>
  <si>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Информация о выполненных работах  по статье "Содержание жилья"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</si>
  <si>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</si>
  <si>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</si>
  <si>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</si>
  <si>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</si>
  <si>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</si>
  <si>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Свободы, 27-4</t>
  </si>
  <si>
    <t>в доме по адресу ул. Свободы, 27-4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</si>
  <si>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</si>
  <si>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</si>
  <si>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Остаток денежных средств дома на 31.07.2015 г</t>
  </si>
  <si>
    <t xml:space="preserve">Информация о выполненных работах по статье "Ремонт жилья" по адресу ул. Свободы, 27-4 за период 01.06.2015 г по 31.07.2015 г </t>
  </si>
  <si>
    <t>Информация о собранных и израсходованных денежных средствах по статье "Ремонт Жилья" за период с 01.06.2015 г по 31.07.2015 г по адресу ул. Свободы, 27-4</t>
  </si>
  <si>
    <t>в доме по  адресу ул. Свободы, 27-4 за период с 01.06.2015 по 31.07.2015гг.</t>
  </si>
  <si>
    <t>август</t>
  </si>
  <si>
    <t>покас травы</t>
  </si>
  <si>
    <t>придомовая территория</t>
  </si>
  <si>
    <t>количество</t>
  </si>
  <si>
    <t>80м2</t>
  </si>
  <si>
    <t>октябрь</t>
  </si>
  <si>
    <t>осенний осмотр</t>
  </si>
  <si>
    <t>за период с 01.06.2015 по 31.12.2015 гг.</t>
  </si>
  <si>
    <t>ООО У0 "ТаганСервис"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</si>
</sst>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&quot;р.&quot;"/>
  </numFmts>
  <fonts count="9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4" xfId="0" applyBorder="1"/>
    <xf numFmtId="0" fontId="0" fillId="0" borderId="12" xfId="0" applyBorder="1"/>
    <xf numFmtId="0" fontId="5" fillId="0" borderId="21" xfId="0" applyFont="1" applyBorder="1"/>
    <xf numFmtId="0" fontId="5" fillId="0" borderId="22" xfId="0" applyFont="1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1" fillId="0" borderId="4" xfId="0" applyFont="1" applyBorder="1"/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165" fontId="0" fillId="0" borderId="31" xfId="0" applyNumberFormat="1" applyBorder="1" applyAlignment="1">
      <alignment vertical="center"/>
    </xf>
    <xf numFmtId="165" fontId="4" fillId="0" borderId="10" xfId="0" applyNumberFormat="1" applyFont="1" applyBorder="1" applyAlignment="1"/>
    <xf numFmtId="165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3" xfId="0" applyFont="1" applyBorder="1" applyAlignment="1">
      <alignment wrapText="1"/>
    </xf>
    <xf numFmtId="0" fontId="0" fillId="0" borderId="34" xfId="0" applyBorder="1"/>
    <xf numFmtId="0" fontId="1" fillId="0" borderId="3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9" xfId="0" applyBorder="1"/>
    <xf numFmtId="0" fontId="1" fillId="0" borderId="38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2" fontId="0" fillId="0" borderId="35" xfId="0" applyNumberFormat="1" applyBorder="1"/>
    <xf numFmtId="2" fontId="0" fillId="0" borderId="37" xfId="0" applyNumberFormat="1" applyBorder="1"/>
    <xf numFmtId="2" fontId="0" fillId="0" borderId="29" xfId="0" applyNumberFormat="1" applyBorder="1"/>
    <xf numFmtId="0" fontId="4" fillId="0" borderId="0" xfId="0" applyFont="1" applyAlignme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6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6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/>
    </xf>
    <xf numFmtId="0" fontId="8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72;&#1075;&#1072;&#1085;&#1057;&#1077;&#1088;&#1074;&#1080;&#1089;%20&#1086;&#1090;&#1095;&#1077;&#1090;&#1099;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/>
      <sheetData sheetId="1"/>
      <sheetData sheetId="2"/>
      <sheetData sheetId="3"/>
      <sheetData sheetId="4"/>
      <sheetData sheetId="5"/>
      <sheetData sheetId="6">
        <row r="41">
          <cell r="AF41">
            <v>36886.870000000003</v>
          </cell>
          <cell r="AJ41">
            <v>217.91220000000001</v>
          </cell>
          <cell r="AL41">
            <v>33.959850000000003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T1" workbookViewId="0">
      <selection activeCell="AF13" sqref="AF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4" t="s">
        <v>30</v>
      </c>
      <c r="B2" s="15" t="s">
        <v>31</v>
      </c>
      <c r="C2" s="15" t="s">
        <v>32</v>
      </c>
      <c r="D2" s="15" t="s">
        <v>34</v>
      </c>
      <c r="E2" s="18" t="s">
        <v>41</v>
      </c>
      <c r="F2" s="15" t="s">
        <v>33</v>
      </c>
      <c r="G2" s="15" t="s">
        <v>35</v>
      </c>
      <c r="H2" s="18" t="s">
        <v>42</v>
      </c>
      <c r="I2" s="15" t="s">
        <v>36</v>
      </c>
      <c r="J2" s="15" t="s">
        <v>37</v>
      </c>
      <c r="K2" s="15" t="s">
        <v>59</v>
      </c>
      <c r="L2" s="15" t="s">
        <v>38</v>
      </c>
      <c r="M2" s="18" t="s">
        <v>39</v>
      </c>
      <c r="N2" s="18" t="s">
        <v>40</v>
      </c>
      <c r="O2" s="16" t="s">
        <v>43</v>
      </c>
      <c r="P2" s="16" t="s">
        <v>44</v>
      </c>
      <c r="Q2" s="16" t="s">
        <v>45</v>
      </c>
      <c r="R2" s="16" t="s">
        <v>46</v>
      </c>
      <c r="S2" s="16" t="s">
        <v>47</v>
      </c>
      <c r="T2" s="16" t="s">
        <v>48</v>
      </c>
      <c r="U2" s="16" t="s">
        <v>49</v>
      </c>
      <c r="V2" s="16" t="s">
        <v>50</v>
      </c>
      <c r="W2" s="16" t="s">
        <v>51</v>
      </c>
      <c r="X2" s="16" t="s">
        <v>52</v>
      </c>
      <c r="Y2" s="16" t="s">
        <v>53</v>
      </c>
      <c r="Z2" s="16" t="s">
        <v>54</v>
      </c>
      <c r="AA2" s="16" t="s">
        <v>55</v>
      </c>
      <c r="AB2" s="16" t="s">
        <v>56</v>
      </c>
      <c r="AC2" s="16" t="s">
        <v>57</v>
      </c>
      <c r="AD2" s="17" t="s">
        <v>58</v>
      </c>
      <c r="AE2" s="15" t="s">
        <v>61</v>
      </c>
      <c r="AF2" s="15" t="s">
        <v>34</v>
      </c>
      <c r="AG2" s="18" t="s">
        <v>41</v>
      </c>
      <c r="AH2" s="15" t="s">
        <v>62</v>
      </c>
      <c r="AI2" s="15" t="s">
        <v>35</v>
      </c>
      <c r="AJ2" s="18" t="s">
        <v>42</v>
      </c>
      <c r="AK2" s="18" t="s">
        <v>80</v>
      </c>
      <c r="AL2" s="18" t="s">
        <v>40</v>
      </c>
    </row>
    <row r="3" spans="1:38" x14ac:dyDescent="0.2">
      <c r="A3" s="13" t="s">
        <v>81</v>
      </c>
      <c r="B3" s="3">
        <v>475.8</v>
      </c>
      <c r="C3" s="3">
        <v>0</v>
      </c>
      <c r="D3" s="3">
        <v>0</v>
      </c>
      <c r="E3" s="19">
        <f>C3+D3</f>
        <v>0</v>
      </c>
      <c r="F3" s="3">
        <v>0</v>
      </c>
      <c r="G3" s="3">
        <v>0</v>
      </c>
      <c r="H3" s="19">
        <f>F3+G3</f>
        <v>0</v>
      </c>
      <c r="I3" s="3">
        <v>0</v>
      </c>
      <c r="J3" s="3">
        <v>0</v>
      </c>
      <c r="K3" s="3">
        <v>0</v>
      </c>
      <c r="L3" s="3">
        <v>0</v>
      </c>
      <c r="M3" s="19">
        <f>(I3+J3+L3)*1.5%</f>
        <v>0</v>
      </c>
      <c r="N3" s="21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19">
        <f>AE3+AF3</f>
        <v>0</v>
      </c>
      <c r="AH3" s="3">
        <v>0</v>
      </c>
      <c r="AI3" s="3">
        <v>0</v>
      </c>
      <c r="AJ3" s="19">
        <f>AH3+AI3</f>
        <v>0</v>
      </c>
      <c r="AK3" s="53">
        <f>AB3*1.5%</f>
        <v>0</v>
      </c>
      <c r="AL3" s="21">
        <f>AJ3*1.5%</f>
        <v>0</v>
      </c>
    </row>
    <row r="4" spans="1:38" x14ac:dyDescent="0.2">
      <c r="A4" s="13" t="s">
        <v>81</v>
      </c>
      <c r="B4" s="3">
        <v>475.8</v>
      </c>
      <c r="C4" s="3">
        <v>0</v>
      </c>
      <c r="D4" s="3">
        <v>0</v>
      </c>
      <c r="E4" s="19">
        <f t="shared" ref="E4:E14" si="0">C4+D4</f>
        <v>0</v>
      </c>
      <c r="F4" s="3">
        <v>0</v>
      </c>
      <c r="G4" s="3">
        <v>0</v>
      </c>
      <c r="H4" s="19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9">
        <f t="shared" ref="M4:M14" si="2">(I4+J4+L4)*1.5%</f>
        <v>0</v>
      </c>
      <c r="N4" s="21">
        <f t="shared" ref="N4:N14" si="3">H4*1.5%</f>
        <v>0</v>
      </c>
      <c r="O4" s="3">
        <v>0</v>
      </c>
      <c r="P4" s="3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19">
        <f t="shared" ref="AG4:AG14" si="4">AE4+AF4</f>
        <v>0</v>
      </c>
      <c r="AH4" s="3">
        <v>0</v>
      </c>
      <c r="AI4" s="3">
        <v>0</v>
      </c>
      <c r="AJ4" s="19">
        <f t="shared" ref="AJ4:AJ14" si="5">AH4+AI4</f>
        <v>0</v>
      </c>
      <c r="AK4" s="53">
        <f t="shared" ref="AK4:AK14" si="6">AB4*1.5%</f>
        <v>0</v>
      </c>
      <c r="AL4" s="21">
        <f t="shared" ref="AL4:AL14" si="7">AJ4*1.5%</f>
        <v>0</v>
      </c>
    </row>
    <row r="5" spans="1:38" x14ac:dyDescent="0.2">
      <c r="A5" s="13" t="s">
        <v>81</v>
      </c>
      <c r="B5" s="3">
        <v>475.8</v>
      </c>
      <c r="C5" s="3">
        <v>0</v>
      </c>
      <c r="D5" s="3">
        <v>0</v>
      </c>
      <c r="E5" s="19">
        <f t="shared" si="0"/>
        <v>0</v>
      </c>
      <c r="F5" s="3">
        <v>0</v>
      </c>
      <c r="G5" s="3">
        <v>0</v>
      </c>
      <c r="H5" s="19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9">
        <f t="shared" si="2"/>
        <v>0</v>
      </c>
      <c r="N5" s="21">
        <f t="shared" si="3"/>
        <v>0</v>
      </c>
      <c r="O5" s="3">
        <v>0</v>
      </c>
      <c r="P5" s="3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19">
        <f t="shared" si="4"/>
        <v>0</v>
      </c>
      <c r="AH5" s="3">
        <v>0</v>
      </c>
      <c r="AI5" s="3">
        <v>0</v>
      </c>
      <c r="AJ5" s="19">
        <f t="shared" si="5"/>
        <v>0</v>
      </c>
      <c r="AK5" s="53">
        <f t="shared" si="6"/>
        <v>0</v>
      </c>
      <c r="AL5" s="21">
        <f t="shared" si="7"/>
        <v>0</v>
      </c>
    </row>
    <row r="6" spans="1:38" x14ac:dyDescent="0.2">
      <c r="A6" s="13" t="s">
        <v>81</v>
      </c>
      <c r="B6" s="3">
        <v>475.8</v>
      </c>
      <c r="C6" s="3">
        <v>0</v>
      </c>
      <c r="D6" s="3">
        <v>0</v>
      </c>
      <c r="E6" s="19">
        <f t="shared" si="0"/>
        <v>0</v>
      </c>
      <c r="F6" s="3">
        <v>0</v>
      </c>
      <c r="G6" s="3">
        <v>0</v>
      </c>
      <c r="H6" s="19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9">
        <f t="shared" si="2"/>
        <v>0</v>
      </c>
      <c r="N6" s="21">
        <f t="shared" si="3"/>
        <v>0</v>
      </c>
      <c r="O6" s="3">
        <v>0</v>
      </c>
      <c r="P6" s="3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19">
        <f t="shared" si="4"/>
        <v>0</v>
      </c>
      <c r="AH6" s="3">
        <v>0</v>
      </c>
      <c r="AI6" s="3">
        <v>0</v>
      </c>
      <c r="AJ6" s="19">
        <f t="shared" si="5"/>
        <v>0</v>
      </c>
      <c r="AK6" s="53">
        <f t="shared" si="6"/>
        <v>0</v>
      </c>
      <c r="AL6" s="21">
        <f t="shared" si="7"/>
        <v>0</v>
      </c>
    </row>
    <row r="7" spans="1:38" x14ac:dyDescent="0.2">
      <c r="A7" s="13" t="s">
        <v>81</v>
      </c>
      <c r="B7" s="3">
        <v>475.8</v>
      </c>
      <c r="C7" s="3">
        <v>0</v>
      </c>
      <c r="D7" s="3">
        <v>0</v>
      </c>
      <c r="E7" s="19">
        <f t="shared" si="0"/>
        <v>0</v>
      </c>
      <c r="F7" s="3">
        <v>0</v>
      </c>
      <c r="G7" s="3">
        <v>0</v>
      </c>
      <c r="H7" s="19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9">
        <f t="shared" si="2"/>
        <v>0</v>
      </c>
      <c r="N7" s="21">
        <f t="shared" si="3"/>
        <v>0</v>
      </c>
      <c r="O7" s="3">
        <v>0</v>
      </c>
      <c r="P7" s="3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19">
        <f t="shared" si="4"/>
        <v>0</v>
      </c>
      <c r="AH7" s="3">
        <v>0</v>
      </c>
      <c r="AI7" s="3">
        <v>0</v>
      </c>
      <c r="AJ7" s="19">
        <f t="shared" si="5"/>
        <v>0</v>
      </c>
      <c r="AK7" s="53">
        <f t="shared" si="6"/>
        <v>0</v>
      </c>
      <c r="AL7" s="21">
        <f t="shared" si="7"/>
        <v>0</v>
      </c>
    </row>
    <row r="8" spans="1:38" x14ac:dyDescent="0.2">
      <c r="A8" s="13" t="s">
        <v>81</v>
      </c>
      <c r="B8" s="3">
        <v>475.8</v>
      </c>
      <c r="C8" s="2">
        <v>1612.75</v>
      </c>
      <c r="D8" s="2">
        <v>0</v>
      </c>
      <c r="E8" s="19">
        <f t="shared" si="0"/>
        <v>1612.75</v>
      </c>
      <c r="F8" s="2">
        <v>0</v>
      </c>
      <c r="G8" s="2">
        <v>0</v>
      </c>
      <c r="H8" s="19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9">
        <f t="shared" si="2"/>
        <v>0</v>
      </c>
      <c r="N8" s="21">
        <f t="shared" si="3"/>
        <v>0</v>
      </c>
      <c r="O8" s="2">
        <v>274.5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882.36</v>
      </c>
      <c r="Z8" s="2">
        <v>0</v>
      </c>
      <c r="AA8" s="2">
        <v>397.05</v>
      </c>
      <c r="AB8" s="2">
        <v>0</v>
      </c>
      <c r="AC8" s="2">
        <v>818.64</v>
      </c>
      <c r="AD8" s="2">
        <v>0</v>
      </c>
      <c r="AE8" s="2">
        <v>1843.15</v>
      </c>
      <c r="AF8" s="2">
        <v>0</v>
      </c>
      <c r="AG8" s="19">
        <f t="shared" si="4"/>
        <v>1843.15</v>
      </c>
      <c r="AH8" s="2">
        <v>0</v>
      </c>
      <c r="AI8" s="2">
        <v>0</v>
      </c>
      <c r="AJ8" s="19">
        <f t="shared" si="5"/>
        <v>0</v>
      </c>
      <c r="AK8" s="53">
        <f t="shared" si="6"/>
        <v>0</v>
      </c>
      <c r="AL8" s="21">
        <f t="shared" si="7"/>
        <v>0</v>
      </c>
    </row>
    <row r="9" spans="1:38" x14ac:dyDescent="0.2">
      <c r="A9" s="13" t="s">
        <v>81</v>
      </c>
      <c r="B9" s="3">
        <v>475.8</v>
      </c>
      <c r="C9" s="2">
        <v>7009.77</v>
      </c>
      <c r="D9" s="2">
        <v>0</v>
      </c>
      <c r="E9" s="19">
        <f t="shared" si="0"/>
        <v>7009.77</v>
      </c>
      <c r="F9" s="2">
        <v>1050.49</v>
      </c>
      <c r="G9" s="2">
        <v>0</v>
      </c>
      <c r="H9" s="19">
        <f t="shared" si="1"/>
        <v>1050.49</v>
      </c>
      <c r="I9" s="2">
        <v>0</v>
      </c>
      <c r="J9" s="2">
        <v>0</v>
      </c>
      <c r="K9" s="2">
        <v>0</v>
      </c>
      <c r="L9" s="2">
        <v>0</v>
      </c>
      <c r="M9" s="19">
        <f t="shared" si="2"/>
        <v>0</v>
      </c>
      <c r="N9" s="21">
        <f t="shared" si="3"/>
        <v>15.757349999999999</v>
      </c>
      <c r="O9" s="2">
        <f>294.12+658.46</f>
        <v>952.58</v>
      </c>
      <c r="P9" s="2">
        <v>178.8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f>921.56+3849.42</f>
        <v>4770.9799999999996</v>
      </c>
      <c r="Z9" s="2">
        <v>574.74</v>
      </c>
      <c r="AA9" s="2">
        <f>573.54+1657.28</f>
        <v>2230.8199999999997</v>
      </c>
      <c r="AB9" s="2">
        <v>258.62</v>
      </c>
      <c r="AC9" s="2">
        <f>867.66+3159.94</f>
        <v>4027.6</v>
      </c>
      <c r="AD9" s="2">
        <v>533.24</v>
      </c>
      <c r="AE9" s="2">
        <f>3485.32+7179.53</f>
        <v>10664.85</v>
      </c>
      <c r="AF9" s="2">
        <v>0</v>
      </c>
      <c r="AG9" s="19">
        <f t="shared" si="4"/>
        <v>10664.85</v>
      </c>
      <c r="AH9" s="2">
        <v>1200.57</v>
      </c>
      <c r="AI9" s="2">
        <v>0</v>
      </c>
      <c r="AJ9" s="19">
        <f t="shared" si="5"/>
        <v>1200.57</v>
      </c>
      <c r="AK9" s="53">
        <f t="shared" si="6"/>
        <v>3.8792999999999997</v>
      </c>
      <c r="AL9" s="21">
        <f t="shared" si="7"/>
        <v>18.00855</v>
      </c>
    </row>
    <row r="10" spans="1:38" x14ac:dyDescent="0.2">
      <c r="A10" s="13" t="s">
        <v>81</v>
      </c>
      <c r="B10" s="3">
        <v>475.8</v>
      </c>
      <c r="C10" s="2">
        <v>0</v>
      </c>
      <c r="D10" s="2">
        <v>0</v>
      </c>
      <c r="E10" s="19">
        <f t="shared" si="0"/>
        <v>0</v>
      </c>
      <c r="F10" s="2">
        <v>0</v>
      </c>
      <c r="G10" s="2">
        <v>0</v>
      </c>
      <c r="H10" s="19">
        <f t="shared" si="1"/>
        <v>0</v>
      </c>
      <c r="I10" s="2">
        <v>0</v>
      </c>
      <c r="J10" s="2">
        <v>0</v>
      </c>
      <c r="K10" s="2">
        <v>0</v>
      </c>
      <c r="L10" s="2">
        <v>0</v>
      </c>
      <c r="M10" s="19">
        <f t="shared" si="2"/>
        <v>0</v>
      </c>
      <c r="N10" s="21">
        <f t="shared" si="3"/>
        <v>0</v>
      </c>
      <c r="O10" s="2">
        <v>296.7</v>
      </c>
      <c r="P10" s="2">
        <v>149.34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929.65</v>
      </c>
      <c r="Z10" s="2">
        <v>492.82</v>
      </c>
      <c r="AA10" s="2">
        <v>578.57000000000005</v>
      </c>
      <c r="AB10" s="2">
        <v>291.22000000000003</v>
      </c>
      <c r="AC10" s="2">
        <v>875.27</v>
      </c>
      <c r="AD10" s="2">
        <v>440.56</v>
      </c>
      <c r="AE10" s="2">
        <v>3515.9</v>
      </c>
      <c r="AF10" s="2">
        <v>0</v>
      </c>
      <c r="AG10" s="19">
        <f t="shared" si="4"/>
        <v>3515.9</v>
      </c>
      <c r="AH10" s="2">
        <v>1769.68</v>
      </c>
      <c r="AI10" s="2">
        <v>0</v>
      </c>
      <c r="AJ10" s="19">
        <f t="shared" si="5"/>
        <v>1769.68</v>
      </c>
      <c r="AK10" s="53">
        <f t="shared" si="6"/>
        <v>4.3683000000000005</v>
      </c>
      <c r="AL10" s="21">
        <f t="shared" si="7"/>
        <v>26.545200000000001</v>
      </c>
    </row>
    <row r="11" spans="1:38" x14ac:dyDescent="0.2">
      <c r="A11" s="13" t="s">
        <v>81</v>
      </c>
      <c r="B11" s="3">
        <v>475.8</v>
      </c>
      <c r="C11" s="2"/>
      <c r="D11" s="2"/>
      <c r="E11" s="19">
        <f t="shared" si="0"/>
        <v>0</v>
      </c>
      <c r="F11" s="2"/>
      <c r="G11" s="2"/>
      <c r="H11" s="19">
        <f t="shared" si="1"/>
        <v>0</v>
      </c>
      <c r="I11" s="2"/>
      <c r="J11" s="2"/>
      <c r="K11" s="2"/>
      <c r="L11" s="2"/>
      <c r="M11" s="19">
        <f t="shared" si="2"/>
        <v>0</v>
      </c>
      <c r="N11" s="21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9">
        <f t="shared" si="4"/>
        <v>0</v>
      </c>
      <c r="AH11" s="2"/>
      <c r="AI11" s="2"/>
      <c r="AJ11" s="19">
        <f t="shared" si="5"/>
        <v>0</v>
      </c>
      <c r="AK11" s="53">
        <f t="shared" si="6"/>
        <v>0</v>
      </c>
      <c r="AL11" s="21">
        <f t="shared" si="7"/>
        <v>0</v>
      </c>
    </row>
    <row r="12" spans="1:38" x14ac:dyDescent="0.2">
      <c r="A12" s="13" t="s">
        <v>81</v>
      </c>
      <c r="B12" s="3">
        <v>475.8</v>
      </c>
      <c r="C12" s="2"/>
      <c r="D12" s="2"/>
      <c r="E12" s="19">
        <f t="shared" si="0"/>
        <v>0</v>
      </c>
      <c r="F12" s="2"/>
      <c r="G12" s="2"/>
      <c r="H12" s="19">
        <f t="shared" si="1"/>
        <v>0</v>
      </c>
      <c r="I12" s="2"/>
      <c r="J12" s="2"/>
      <c r="K12" s="2"/>
      <c r="L12" s="2"/>
      <c r="M12" s="19">
        <f t="shared" si="2"/>
        <v>0</v>
      </c>
      <c r="N12" s="21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9">
        <f t="shared" si="4"/>
        <v>0</v>
      </c>
      <c r="AH12" s="2"/>
      <c r="AI12" s="2"/>
      <c r="AJ12" s="19">
        <f t="shared" si="5"/>
        <v>0</v>
      </c>
      <c r="AK12" s="53">
        <f t="shared" si="6"/>
        <v>0</v>
      </c>
      <c r="AL12" s="21">
        <f t="shared" si="7"/>
        <v>0</v>
      </c>
    </row>
    <row r="13" spans="1:38" x14ac:dyDescent="0.2">
      <c r="A13" s="13" t="s">
        <v>81</v>
      </c>
      <c r="B13" s="3">
        <v>475.8</v>
      </c>
      <c r="C13" s="2"/>
      <c r="D13" s="2"/>
      <c r="E13" s="19">
        <f t="shared" si="0"/>
        <v>0</v>
      </c>
      <c r="F13" s="2"/>
      <c r="G13" s="2"/>
      <c r="H13" s="19">
        <f t="shared" si="1"/>
        <v>0</v>
      </c>
      <c r="I13" s="2"/>
      <c r="J13" s="2"/>
      <c r="K13" s="2"/>
      <c r="L13" s="2"/>
      <c r="M13" s="19">
        <f t="shared" si="2"/>
        <v>0</v>
      </c>
      <c r="N13" s="21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9">
        <f t="shared" si="4"/>
        <v>0</v>
      </c>
      <c r="AH13" s="2"/>
      <c r="AI13" s="2"/>
      <c r="AJ13" s="19">
        <f t="shared" si="5"/>
        <v>0</v>
      </c>
      <c r="AK13" s="53">
        <f t="shared" si="6"/>
        <v>0</v>
      </c>
      <c r="AL13" s="21">
        <f t="shared" si="7"/>
        <v>0</v>
      </c>
    </row>
    <row r="14" spans="1:38" ht="13.5" thickBot="1" x14ac:dyDescent="0.25">
      <c r="A14" s="13" t="s">
        <v>81</v>
      </c>
      <c r="B14" s="3">
        <v>475.8</v>
      </c>
      <c r="C14" s="7"/>
      <c r="D14" s="7"/>
      <c r="E14" s="19">
        <f t="shared" si="0"/>
        <v>0</v>
      </c>
      <c r="F14" s="7"/>
      <c r="G14" s="7"/>
      <c r="H14" s="19">
        <f t="shared" si="1"/>
        <v>0</v>
      </c>
      <c r="I14" s="7"/>
      <c r="J14" s="7"/>
      <c r="K14" s="7"/>
      <c r="L14" s="7"/>
      <c r="M14" s="19">
        <f t="shared" si="2"/>
        <v>0</v>
      </c>
      <c r="N14" s="21">
        <f t="shared" si="3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9">
        <f t="shared" si="4"/>
        <v>0</v>
      </c>
      <c r="AH14" s="7"/>
      <c r="AI14" s="7"/>
      <c r="AJ14" s="19">
        <f t="shared" si="5"/>
        <v>0</v>
      </c>
      <c r="AK14" s="53">
        <f t="shared" si="6"/>
        <v>0</v>
      </c>
      <c r="AL14" s="21">
        <f t="shared" si="7"/>
        <v>0</v>
      </c>
    </row>
    <row r="15" spans="1:38" ht="13.5" thickBot="1" x14ac:dyDescent="0.25">
      <c r="A15" s="11" t="s">
        <v>29</v>
      </c>
      <c r="B15" s="8">
        <v>0</v>
      </c>
      <c r="C15" s="8">
        <f t="shared" ref="C15:G15" si="8">SUM(C3:C14)</f>
        <v>8622.52</v>
      </c>
      <c r="D15" s="8">
        <f t="shared" si="8"/>
        <v>0</v>
      </c>
      <c r="E15" s="20">
        <f t="shared" si="8"/>
        <v>8622.52</v>
      </c>
      <c r="F15" s="8">
        <f t="shared" si="8"/>
        <v>1050.49</v>
      </c>
      <c r="G15" s="8">
        <f t="shared" si="8"/>
        <v>0</v>
      </c>
      <c r="H15" s="20">
        <f t="shared" ref="H15:AE15" si="9">SUM(H3:H14)</f>
        <v>1050.49</v>
      </c>
      <c r="I15" s="8">
        <f t="shared" si="9"/>
        <v>0</v>
      </c>
      <c r="J15" s="8">
        <f t="shared" si="9"/>
        <v>0</v>
      </c>
      <c r="K15" s="8">
        <f t="shared" si="9"/>
        <v>0</v>
      </c>
      <c r="L15" s="8">
        <f t="shared" si="9"/>
        <v>0</v>
      </c>
      <c r="M15" s="20">
        <f t="shared" si="9"/>
        <v>0</v>
      </c>
      <c r="N15" s="22">
        <f t="shared" si="9"/>
        <v>15.757349999999999</v>
      </c>
      <c r="O15" s="11">
        <f t="shared" si="9"/>
        <v>1523.78</v>
      </c>
      <c r="P15" s="8">
        <f t="shared" si="9"/>
        <v>328.14</v>
      </c>
      <c r="Q15" s="8">
        <f t="shared" si="9"/>
        <v>0</v>
      </c>
      <c r="R15" s="8">
        <f t="shared" si="9"/>
        <v>0</v>
      </c>
      <c r="S15" s="8">
        <f t="shared" si="9"/>
        <v>0</v>
      </c>
      <c r="T15" s="8">
        <f t="shared" si="9"/>
        <v>0</v>
      </c>
      <c r="U15" s="8">
        <f t="shared" si="9"/>
        <v>0</v>
      </c>
      <c r="V15" s="8">
        <f t="shared" si="9"/>
        <v>0</v>
      </c>
      <c r="W15" s="8">
        <f t="shared" si="9"/>
        <v>0</v>
      </c>
      <c r="X15" s="8">
        <f t="shared" si="9"/>
        <v>0</v>
      </c>
      <c r="Y15" s="8">
        <f t="shared" si="9"/>
        <v>6582.9899999999989</v>
      </c>
      <c r="Z15" s="8">
        <f t="shared" si="9"/>
        <v>1067.56</v>
      </c>
      <c r="AA15" s="8">
        <f t="shared" si="9"/>
        <v>3206.44</v>
      </c>
      <c r="AB15" s="8">
        <f t="shared" si="9"/>
        <v>549.84</v>
      </c>
      <c r="AC15" s="8">
        <f t="shared" si="9"/>
        <v>5721.51</v>
      </c>
      <c r="AD15" s="12">
        <f t="shared" si="9"/>
        <v>973.8</v>
      </c>
      <c r="AE15" s="8">
        <f t="shared" si="9"/>
        <v>16023.9</v>
      </c>
      <c r="AF15" s="8"/>
      <c r="AG15" s="20">
        <f>SUM(AG3:AG14)</f>
        <v>16023.9</v>
      </c>
      <c r="AH15" s="8">
        <f>SUM(AH3:AH14)</f>
        <v>2970.25</v>
      </c>
      <c r="AI15" s="8"/>
      <c r="AJ15" s="20">
        <f>SUM(AJ3:AJ14)</f>
        <v>2970.25</v>
      </c>
      <c r="AK15" s="20">
        <f t="shared" ref="AK15" si="10">SUM(AK3:AK14)</f>
        <v>8.2476000000000003</v>
      </c>
      <c r="AL15" s="22">
        <f t="shared" ref="AL15" si="11">SUM(AL3:AL14)</f>
        <v>44.553750000000001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H5" sqref="H5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68" t="s">
        <v>13</v>
      </c>
      <c r="C2" s="68"/>
      <c r="D2" s="68"/>
      <c r="E2" s="68"/>
      <c r="F2" s="68"/>
    </row>
    <row r="3" spans="2:9" ht="26.25" customHeight="1" x14ac:dyDescent="0.35">
      <c r="B3" s="67" t="s">
        <v>88</v>
      </c>
      <c r="C3" s="67"/>
      <c r="D3" s="67"/>
      <c r="E3" s="67"/>
      <c r="F3" s="67"/>
      <c r="G3" s="1"/>
      <c r="H3" s="1"/>
      <c r="I3" s="1"/>
    </row>
    <row r="4" spans="2:9" ht="30" customHeight="1" thickBot="1" x14ac:dyDescent="0.25">
      <c r="B4" s="67"/>
      <c r="C4" s="67"/>
      <c r="D4" s="67"/>
      <c r="E4" s="67"/>
      <c r="F4" s="67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2">
      <c r="B6" s="55" t="s">
        <v>1</v>
      </c>
      <c r="C6" s="56">
        <f>'отчет тек. ремонт'!B13</f>
        <v>8622.52</v>
      </c>
      <c r="D6" s="56">
        <f>'отчет тек. ремонт'!C13</f>
        <v>1050.49</v>
      </c>
      <c r="E6" s="56">
        <f>'отчет тек. ремонт'!E13</f>
        <v>7572.03</v>
      </c>
      <c r="F6" s="63">
        <f>'отчет тек. ремонт'!G15</f>
        <v>23949.562650000003</v>
      </c>
    </row>
    <row r="7" spans="2:9" x14ac:dyDescent="0.2">
      <c r="B7" s="57" t="s">
        <v>60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64" t="e">
        <f>#REF!</f>
        <v>#REF!</v>
      </c>
    </row>
    <row r="8" spans="2:9" ht="25.5" x14ac:dyDescent="0.2">
      <c r="B8" s="58" t="s">
        <v>2</v>
      </c>
      <c r="C8" s="2" t="e">
        <f>#REF!</f>
        <v>#REF!</v>
      </c>
      <c r="D8" s="23" t="e">
        <f>#REF!</f>
        <v>#REF!</v>
      </c>
      <c r="E8" s="2" t="e">
        <f>#REF!</f>
        <v>#REF!</v>
      </c>
      <c r="F8" s="65" t="e">
        <f>#REF!</f>
        <v>#REF!</v>
      </c>
    </row>
    <row r="9" spans="2:9" ht="51" x14ac:dyDescent="0.2">
      <c r="B9" s="58" t="s">
        <v>3</v>
      </c>
      <c r="C9" s="2">
        <v>0</v>
      </c>
      <c r="D9" s="2">
        <v>0</v>
      </c>
      <c r="E9" s="2">
        <v>0</v>
      </c>
      <c r="F9" s="59">
        <v>0</v>
      </c>
    </row>
    <row r="10" spans="2:9" x14ac:dyDescent="0.2">
      <c r="B10" s="58" t="s">
        <v>4</v>
      </c>
      <c r="C10" s="2">
        <v>0</v>
      </c>
      <c r="D10" s="2">
        <v>0</v>
      </c>
      <c r="E10" s="2">
        <v>0</v>
      </c>
      <c r="F10" s="59">
        <v>0</v>
      </c>
    </row>
    <row r="11" spans="2:9" ht="25.5" x14ac:dyDescent="0.2">
      <c r="B11" s="58" t="s">
        <v>5</v>
      </c>
      <c r="C11" s="2">
        <f>'выборка 15'!U15</f>
        <v>0</v>
      </c>
      <c r="D11" s="2">
        <v>0</v>
      </c>
      <c r="E11" s="2">
        <v>0</v>
      </c>
      <c r="F11" s="59">
        <v>0</v>
      </c>
    </row>
    <row r="12" spans="2:9" x14ac:dyDescent="0.2">
      <c r="B12" s="58" t="s">
        <v>6</v>
      </c>
      <c r="C12" s="2">
        <f>'выборка 15'!W15</f>
        <v>0</v>
      </c>
      <c r="D12" s="2">
        <v>0</v>
      </c>
      <c r="E12" s="2">
        <v>0</v>
      </c>
      <c r="F12" s="59">
        <v>0</v>
      </c>
    </row>
    <row r="13" spans="2:9" x14ac:dyDescent="0.2">
      <c r="B13" s="58" t="s">
        <v>7</v>
      </c>
      <c r="C13" s="2">
        <f>'выборка 15'!Y15</f>
        <v>6582.9899999999989</v>
      </c>
      <c r="D13" s="2">
        <f>'выборка 15'!Z15</f>
        <v>1067.56</v>
      </c>
      <c r="E13" s="2">
        <v>4157.04</v>
      </c>
      <c r="F13" s="59">
        <v>0</v>
      </c>
    </row>
    <row r="14" spans="2:9" ht="25.5" x14ac:dyDescent="0.2">
      <c r="B14" s="58" t="s">
        <v>8</v>
      </c>
      <c r="C14" s="2">
        <f>0</f>
        <v>0</v>
      </c>
      <c r="D14" s="2">
        <v>0</v>
      </c>
      <c r="E14" s="2">
        <v>0</v>
      </c>
      <c r="F14" s="59">
        <v>0</v>
      </c>
    </row>
    <row r="15" spans="2:9" ht="25.5" x14ac:dyDescent="0.2">
      <c r="B15" s="58" t="s">
        <v>9</v>
      </c>
      <c r="C15" s="2">
        <f>'выборка 15'!AA15</f>
        <v>3206.44</v>
      </c>
      <c r="D15" s="2">
        <f>'выборка 15'!AB15</f>
        <v>549.84</v>
      </c>
      <c r="E15" s="2">
        <v>1795.71</v>
      </c>
      <c r="F15" s="59">
        <v>0</v>
      </c>
    </row>
    <row r="16" spans="2:9" ht="26.25" thickBot="1" x14ac:dyDescent="0.25">
      <c r="B16" s="60" t="s">
        <v>10</v>
      </c>
      <c r="C16" s="61">
        <f>'выборка 15'!AC15</f>
        <v>5721.51</v>
      </c>
      <c r="D16" s="61">
        <f>'выборка 15'!AD15</f>
        <v>973.8</v>
      </c>
      <c r="E16" s="61">
        <v>3445.34</v>
      </c>
      <c r="F16" s="62">
        <f>0</f>
        <v>0</v>
      </c>
    </row>
    <row r="18" spans="2:6" ht="19.5" customHeight="1" x14ac:dyDescent="0.2">
      <c r="B18" s="69" t="s">
        <v>84</v>
      </c>
      <c r="C18" s="69"/>
      <c r="D18" s="69"/>
      <c r="E18" s="69"/>
      <c r="F18" s="69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"/>
  <sheetViews>
    <sheetView workbookViewId="0">
      <selection activeCell="A15" sqref="A15:F15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.7109375" customWidth="1"/>
    <col min="6" max="6" width="16" customWidth="1"/>
    <col min="7" max="7" width="20.140625" customWidth="1"/>
  </cols>
  <sheetData>
    <row r="2" spans="1:7" ht="78" customHeight="1" x14ac:dyDescent="0.35">
      <c r="A2" s="70" t="s">
        <v>87</v>
      </c>
      <c r="B2" s="70"/>
      <c r="C2" s="70"/>
      <c r="D2" s="70"/>
      <c r="E2" s="70"/>
      <c r="F2" s="70"/>
      <c r="G2" s="70"/>
    </row>
    <row r="3" spans="1:7" ht="23.25" x14ac:dyDescent="0.35">
      <c r="A3" s="28"/>
      <c r="B3" s="28"/>
      <c r="C3" s="28"/>
      <c r="D3" s="28"/>
      <c r="E3" s="28"/>
      <c r="F3" s="28"/>
      <c r="G3" s="28"/>
    </row>
    <row r="4" spans="1:7" ht="15.75" x14ac:dyDescent="0.25">
      <c r="A4" s="71" t="s">
        <v>83</v>
      </c>
      <c r="B4" s="71"/>
      <c r="C4" s="71"/>
      <c r="D4" s="71"/>
      <c r="E4" s="71"/>
      <c r="F4" s="71"/>
      <c r="G4" s="29">
        <v>22914.83</v>
      </c>
    </row>
    <row r="5" spans="1:7" ht="13.5" thickBot="1" x14ac:dyDescent="0.25"/>
    <row r="6" spans="1:7" ht="60" customHeight="1" thickBot="1" x14ac:dyDescent="0.3">
      <c r="A6" s="30"/>
      <c r="B6" s="31" t="s">
        <v>63</v>
      </c>
      <c r="C6" s="31" t="s">
        <v>64</v>
      </c>
      <c r="D6" s="31" t="s">
        <v>65</v>
      </c>
      <c r="E6" s="31" t="s">
        <v>66</v>
      </c>
      <c r="F6" s="31" t="s">
        <v>67</v>
      </c>
      <c r="G6" s="32" t="s">
        <v>68</v>
      </c>
    </row>
    <row r="7" spans="1:7" x14ac:dyDescent="0.2">
      <c r="A7" s="13" t="s">
        <v>1</v>
      </c>
      <c r="B7" s="3">
        <f>'выборка 15'!C15+'выборка 15'!D15</f>
        <v>8622.52</v>
      </c>
      <c r="C7" s="3">
        <f>'выборка 15'!F15+'выборка 15'!G15</f>
        <v>1050.49</v>
      </c>
      <c r="D7" s="72">
        <f>'расход по дому ТР 15'!I12</f>
        <v>15.757349999999999</v>
      </c>
      <c r="E7" s="3">
        <v>7572.03</v>
      </c>
      <c r="F7" s="3">
        <v>0</v>
      </c>
      <c r="G7" s="72">
        <f>C13-D13</f>
        <v>1034.7326499999999</v>
      </c>
    </row>
    <row r="8" spans="1:7" x14ac:dyDescent="0.2">
      <c r="A8" s="6" t="s">
        <v>69</v>
      </c>
      <c r="B8" s="2">
        <v>0</v>
      </c>
      <c r="C8" s="2">
        <v>0</v>
      </c>
      <c r="D8" s="73"/>
      <c r="E8" s="2">
        <v>0</v>
      </c>
      <c r="F8" s="2">
        <v>0</v>
      </c>
      <c r="G8" s="73"/>
    </row>
    <row r="9" spans="1:7" x14ac:dyDescent="0.2">
      <c r="A9" s="6" t="s">
        <v>70</v>
      </c>
      <c r="B9" s="2">
        <v>0</v>
      </c>
      <c r="C9" s="2">
        <v>0</v>
      </c>
      <c r="D9" s="73"/>
      <c r="E9" s="2">
        <v>0</v>
      </c>
      <c r="F9" s="2">
        <v>0</v>
      </c>
      <c r="G9" s="73"/>
    </row>
    <row r="10" spans="1:7" x14ac:dyDescent="0.2">
      <c r="A10" s="13" t="s">
        <v>71</v>
      </c>
      <c r="B10" s="2">
        <f>'выборка 15'!D15</f>
        <v>0</v>
      </c>
      <c r="C10" s="2">
        <f>'выборка 15'!G15</f>
        <v>0</v>
      </c>
      <c r="D10" s="73"/>
      <c r="E10" s="2">
        <v>0</v>
      </c>
      <c r="F10" s="2">
        <v>0</v>
      </c>
      <c r="G10" s="73"/>
    </row>
    <row r="11" spans="1:7" x14ac:dyDescent="0.2">
      <c r="A11" s="6" t="s">
        <v>72</v>
      </c>
      <c r="B11" s="2">
        <v>0</v>
      </c>
      <c r="C11" s="2">
        <v>0</v>
      </c>
      <c r="D11" s="73"/>
      <c r="E11" s="2">
        <v>0</v>
      </c>
      <c r="F11" s="2">
        <v>0</v>
      </c>
      <c r="G11" s="73"/>
    </row>
    <row r="12" spans="1:7" ht="13.5" thickBot="1" x14ac:dyDescent="0.25">
      <c r="A12" s="33" t="s">
        <v>73</v>
      </c>
      <c r="B12" s="2">
        <v>0</v>
      </c>
      <c r="C12" s="2">
        <v>0</v>
      </c>
      <c r="D12" s="74"/>
      <c r="E12" s="2">
        <v>0</v>
      </c>
      <c r="F12" s="2">
        <v>0</v>
      </c>
      <c r="G12" s="74"/>
    </row>
    <row r="13" spans="1:7" ht="15.75" thickBot="1" x14ac:dyDescent="0.3">
      <c r="A13" s="34" t="s">
        <v>74</v>
      </c>
      <c r="B13" s="35">
        <f>SUM(B7:B12)</f>
        <v>8622.52</v>
      </c>
      <c r="C13" s="35">
        <f>SUM(C7:C12)</f>
        <v>1050.49</v>
      </c>
      <c r="D13" s="36">
        <f>SUM(D7)</f>
        <v>15.757349999999999</v>
      </c>
      <c r="E13" s="35">
        <f>SUM(E7:E12)</f>
        <v>7572.03</v>
      </c>
      <c r="F13" s="35">
        <f>SUM(F7:F12)</f>
        <v>0</v>
      </c>
      <c r="G13" s="54">
        <f>G7</f>
        <v>1034.7326499999999</v>
      </c>
    </row>
    <row r="15" spans="1:7" ht="15.75" x14ac:dyDescent="0.25">
      <c r="A15" s="71" t="s">
        <v>85</v>
      </c>
      <c r="B15" s="71"/>
      <c r="C15" s="71"/>
      <c r="D15" s="71"/>
      <c r="E15" s="71"/>
      <c r="F15" s="71"/>
      <c r="G15" s="37">
        <f>G4+C13-D13</f>
        <v>23949.562650000003</v>
      </c>
    </row>
    <row r="17" spans="1:5" x14ac:dyDescent="0.2">
      <c r="A17" s="69" t="s">
        <v>84</v>
      </c>
      <c r="B17" s="69"/>
      <c r="C17" s="69"/>
      <c r="D17" s="69"/>
      <c r="E17" s="69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workbookViewId="0">
      <selection sqref="A1:K1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8" max="8" width="23.85546875" customWidth="1"/>
    <col min="9" max="9" width="11.28515625" customWidth="1"/>
    <col min="11" max="11" width="9.85546875" bestFit="1" customWidth="1"/>
  </cols>
  <sheetData>
    <row r="1" spans="1:11" ht="93.75" customHeight="1" thickBot="1" x14ac:dyDescent="0.4">
      <c r="A1" s="83" t="s">
        <v>86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6.5" customHeight="1" x14ac:dyDescent="0.25">
      <c r="A2" s="84" t="s">
        <v>16</v>
      </c>
      <c r="B2" s="86" t="s">
        <v>17</v>
      </c>
      <c r="C2" s="86" t="s">
        <v>18</v>
      </c>
      <c r="D2" s="86" t="s">
        <v>19</v>
      </c>
      <c r="E2" s="86" t="s">
        <v>20</v>
      </c>
      <c r="F2" s="86" t="s">
        <v>21</v>
      </c>
      <c r="G2" s="86" t="s">
        <v>22</v>
      </c>
      <c r="H2" s="86" t="s">
        <v>23</v>
      </c>
      <c r="I2" s="86" t="s">
        <v>24</v>
      </c>
      <c r="J2" s="88" t="s">
        <v>25</v>
      </c>
      <c r="K2" s="89"/>
    </row>
    <row r="3" spans="1:11" ht="29.25" customHeight="1" thickBot="1" x14ac:dyDescent="0.3">
      <c r="A3" s="85"/>
      <c r="B3" s="87"/>
      <c r="C3" s="87"/>
      <c r="D3" s="87"/>
      <c r="E3" s="87"/>
      <c r="F3" s="87"/>
      <c r="G3" s="87"/>
      <c r="H3" s="87"/>
      <c r="I3" s="87"/>
      <c r="J3" s="9" t="s">
        <v>26</v>
      </c>
      <c r="K3" s="10" t="s">
        <v>27</v>
      </c>
    </row>
    <row r="4" spans="1:11" x14ac:dyDescent="0.2">
      <c r="A4" s="3"/>
      <c r="B4" s="3"/>
      <c r="C4" s="3"/>
      <c r="D4" s="3"/>
      <c r="E4" s="3"/>
      <c r="F4" s="3"/>
      <c r="G4" s="3"/>
      <c r="H4" s="25"/>
      <c r="I4" s="3"/>
      <c r="J4" s="3"/>
      <c r="K4" s="24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3.5" thickBot="1" x14ac:dyDescent="0.25">
      <c r="A11" s="75" t="s">
        <v>28</v>
      </c>
      <c r="B11" s="76"/>
      <c r="C11" s="76"/>
      <c r="D11" s="76"/>
      <c r="E11" s="76"/>
      <c r="F11" s="76"/>
      <c r="G11" s="76"/>
      <c r="H11" s="77"/>
      <c r="I11" s="26">
        <f>'выборка 15'!M15+'выборка 15'!N15</f>
        <v>15.757349999999999</v>
      </c>
      <c r="J11" s="7"/>
      <c r="K11" s="7"/>
    </row>
    <row r="12" spans="1:11" ht="15.75" thickBot="1" x14ac:dyDescent="0.3">
      <c r="A12" s="78" t="s">
        <v>29</v>
      </c>
      <c r="B12" s="79"/>
      <c r="C12" s="79"/>
      <c r="D12" s="79"/>
      <c r="E12" s="79"/>
      <c r="F12" s="79"/>
      <c r="G12" s="79"/>
      <c r="H12" s="80"/>
      <c r="I12" s="27">
        <f>SUM(I4:I11)</f>
        <v>15.757349999999999</v>
      </c>
      <c r="J12" s="81"/>
      <c r="K12" s="82"/>
    </row>
    <row r="15" spans="1:11" x14ac:dyDescent="0.2">
      <c r="A15" s="69" t="s">
        <v>84</v>
      </c>
      <c r="B15" s="69"/>
      <c r="C15" s="69"/>
      <c r="D15" s="69"/>
      <c r="E15" s="69"/>
    </row>
  </sheetData>
  <mergeCells count="15">
    <mergeCell ref="A11:H11"/>
    <mergeCell ref="A12:H12"/>
    <mergeCell ref="J12:K12"/>
    <mergeCell ref="A15:E15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</mergeCells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>
      <selection activeCell="E22" sqref="E22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6" max="6" width="21.85546875" customWidth="1"/>
    <col min="7" max="7" width="13" customWidth="1"/>
  </cols>
  <sheetData>
    <row r="2" spans="1:7" ht="17.25" x14ac:dyDescent="0.3">
      <c r="A2" s="90" t="s">
        <v>75</v>
      </c>
      <c r="B2" s="90"/>
      <c r="C2" s="90"/>
      <c r="D2" s="90"/>
      <c r="E2" s="90"/>
      <c r="F2" s="90"/>
      <c r="G2" s="90"/>
    </row>
    <row r="3" spans="1:7" ht="17.25" x14ac:dyDescent="0.3">
      <c r="A3" s="90" t="s">
        <v>82</v>
      </c>
      <c r="B3" s="90"/>
      <c r="C3" s="90"/>
      <c r="D3" s="90"/>
      <c r="E3" s="90"/>
      <c r="F3" s="90"/>
      <c r="G3" s="90"/>
    </row>
    <row r="4" spans="1:7" ht="17.25" x14ac:dyDescent="0.3">
      <c r="A4" s="90" t="s">
        <v>96</v>
      </c>
      <c r="B4" s="90"/>
      <c r="C4" s="90"/>
      <c r="D4" s="90"/>
      <c r="E4" s="90"/>
      <c r="F4" s="90"/>
      <c r="G4" s="90"/>
    </row>
    <row r="5" spans="1:7" ht="13.5" thickBot="1" x14ac:dyDescent="0.25"/>
    <row r="6" spans="1:7" ht="45.75" thickBot="1" x14ac:dyDescent="0.25">
      <c r="A6" s="38" t="s">
        <v>16</v>
      </c>
      <c r="B6" s="39" t="s">
        <v>17</v>
      </c>
      <c r="C6" s="40" t="s">
        <v>18</v>
      </c>
      <c r="D6" s="40" t="s">
        <v>76</v>
      </c>
      <c r="E6" s="40" t="s">
        <v>20</v>
      </c>
      <c r="F6" s="41" t="s">
        <v>92</v>
      </c>
      <c r="G6" s="5" t="s">
        <v>77</v>
      </c>
    </row>
    <row r="7" spans="1:7" x14ac:dyDescent="0.2">
      <c r="A7" s="42">
        <v>1</v>
      </c>
      <c r="B7" s="43">
        <v>2015</v>
      </c>
      <c r="C7" s="44" t="s">
        <v>89</v>
      </c>
      <c r="D7" s="45" t="s">
        <v>91</v>
      </c>
      <c r="E7" s="45" t="s">
        <v>90</v>
      </c>
      <c r="F7" s="47" t="s">
        <v>93</v>
      </c>
      <c r="G7" s="48">
        <v>1281.02</v>
      </c>
    </row>
    <row r="8" spans="1:7" x14ac:dyDescent="0.2">
      <c r="A8" s="42">
        <v>2</v>
      </c>
      <c r="B8" s="43">
        <v>2015</v>
      </c>
      <c r="C8" s="44" t="s">
        <v>94</v>
      </c>
      <c r="D8" s="45"/>
      <c r="E8" s="46" t="s">
        <v>95</v>
      </c>
      <c r="F8" s="47"/>
      <c r="G8" s="48">
        <v>3000</v>
      </c>
    </row>
    <row r="9" spans="1:7" hidden="1" x14ac:dyDescent="0.2">
      <c r="A9" s="42"/>
      <c r="B9" s="43"/>
      <c r="C9" s="44"/>
      <c r="D9" s="45"/>
      <c r="E9" s="46"/>
      <c r="F9" s="47"/>
      <c r="G9" s="48"/>
    </row>
    <row r="10" spans="1:7" hidden="1" x14ac:dyDescent="0.2">
      <c r="A10" s="42"/>
      <c r="B10" s="43"/>
      <c r="C10" s="44"/>
      <c r="D10" s="45"/>
      <c r="E10" s="46"/>
      <c r="F10" s="47"/>
      <c r="G10" s="48"/>
    </row>
    <row r="11" spans="1:7" hidden="1" x14ac:dyDescent="0.2">
      <c r="A11" s="42"/>
      <c r="B11" s="43"/>
      <c r="C11" s="44"/>
      <c r="D11" s="45"/>
      <c r="E11" s="46"/>
      <c r="F11" s="47"/>
      <c r="G11" s="48"/>
    </row>
    <row r="12" spans="1:7" hidden="1" x14ac:dyDescent="0.2">
      <c r="A12" s="42"/>
      <c r="B12" s="43"/>
      <c r="C12" s="44"/>
      <c r="D12" s="45"/>
      <c r="E12" s="46"/>
      <c r="F12" s="47"/>
      <c r="G12" s="48"/>
    </row>
    <row r="13" spans="1:7" hidden="1" x14ac:dyDescent="0.2">
      <c r="A13" s="42"/>
      <c r="B13" s="43"/>
      <c r="C13" s="44"/>
      <c r="D13" s="45"/>
      <c r="E13" s="46"/>
      <c r="F13" s="47"/>
      <c r="G13" s="48"/>
    </row>
    <row r="14" spans="1:7" hidden="1" x14ac:dyDescent="0.2">
      <c r="A14" s="42"/>
      <c r="B14" s="43"/>
      <c r="C14" s="44"/>
      <c r="D14" s="45"/>
      <c r="E14" s="46"/>
      <c r="F14" s="47"/>
      <c r="G14" s="48"/>
    </row>
    <row r="15" spans="1:7" hidden="1" x14ac:dyDescent="0.2">
      <c r="A15" s="42"/>
      <c r="B15" s="43"/>
      <c r="C15" s="44"/>
      <c r="D15" s="45"/>
      <c r="E15" s="46"/>
      <c r="F15" s="47"/>
      <c r="G15" s="48"/>
    </row>
    <row r="16" spans="1:7" ht="15.75" thickBot="1" x14ac:dyDescent="0.25">
      <c r="A16" s="49"/>
      <c r="B16" s="91" t="s">
        <v>78</v>
      </c>
      <c r="C16" s="92"/>
      <c r="D16" s="92"/>
      <c r="E16" s="92"/>
      <c r="F16" s="92"/>
      <c r="G16" s="50">
        <f>[1]декабрь!$AJ$41+[1]декабрь!$AL$41</f>
        <v>251.87205</v>
      </c>
    </row>
    <row r="17" spans="1:7" ht="15.75" thickBot="1" x14ac:dyDescent="0.3">
      <c r="A17" s="78" t="s">
        <v>79</v>
      </c>
      <c r="B17" s="79"/>
      <c r="C17" s="79"/>
      <c r="D17" s="51"/>
      <c r="E17" s="51"/>
      <c r="F17" s="51"/>
      <c r="G17" s="52">
        <f>SUM(G7:G16)</f>
        <v>4532.8920500000004</v>
      </c>
    </row>
    <row r="18" spans="1:7" x14ac:dyDescent="0.2">
      <c r="A18" s="93"/>
      <c r="B18" s="93"/>
      <c r="C18" s="94"/>
      <c r="D18" s="94"/>
      <c r="E18" s="94"/>
      <c r="F18" s="94"/>
      <c r="G18" s="94"/>
    </row>
    <row r="22" spans="1:7" ht="15" x14ac:dyDescent="0.25">
      <c r="A22" s="66"/>
      <c r="B22" s="66" t="s">
        <v>97</v>
      </c>
      <c r="C22" s="66"/>
      <c r="D22" s="66"/>
      <c r="E22" s="66"/>
      <c r="F22" s="66"/>
      <c r="G22" s="66"/>
    </row>
  </sheetData>
  <mergeCells count="6">
    <mergeCell ref="A18:G18"/>
    <mergeCell ref="A2:G2"/>
    <mergeCell ref="A3:G3"/>
    <mergeCell ref="A4:G4"/>
    <mergeCell ref="B16:F16"/>
    <mergeCell ref="A17:C1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выборка 15</vt:lpstr>
      <vt:lpstr>общий отчет по дому за 15 г</vt:lpstr>
      <vt:lpstr>отчет тек. ремонт</vt:lpstr>
      <vt:lpstr>расход по дому ТР 15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2016-01-29T08:17:05Z</cp:lastPrinted>
  <dcterms:created xsi:type="dcterms:W3CDTF">2015-02-24T21:57:31Z</dcterms:created>
  <dcterms:modified xsi:type="dcterms:W3CDTF">2016-02-23T15:16:03Z</dcterms:modified>
</cp:coreProperties>
</file>