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8195" windowHeight="11265" firstSheet="2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сод. жилья" sheetId="5" state="hidden" r:id="rId5"/>
    <sheet name="расход по дому ТО" sheetId="6" state="hidden" r:id="rId6"/>
    <sheet name="отчет ТР" sheetId="8" r:id="rId7"/>
    <sheet name="расход ТР " sheetId="9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H62" i="9" l="1"/>
  <c r="C7" i="8"/>
  <c r="B8" i="8"/>
  <c r="B7" i="8"/>
  <c r="C8" i="8" l="1"/>
  <c r="H48" i="2"/>
  <c r="D9" i="4"/>
  <c r="D8" i="4"/>
  <c r="C10" i="4"/>
  <c r="B10" i="4"/>
  <c r="C7" i="4"/>
  <c r="B7" i="4"/>
  <c r="H63" i="9" l="1"/>
  <c r="D7" i="8" s="1"/>
  <c r="D9" i="8" s="1"/>
  <c r="D17" i="8"/>
  <c r="B9" i="8" l="1"/>
  <c r="C9" i="8"/>
  <c r="D11" i="8" l="1"/>
  <c r="D18" i="8"/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C9" i="4" s="1"/>
  <c r="C11" i="4" s="1"/>
  <c r="D15" i="3"/>
  <c r="B9" i="4" s="1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D19" i="4" s="1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B11" i="4"/>
  <c r="C6" i="1" s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H49" i="2" l="1"/>
  <c r="C8" i="5"/>
  <c r="D7" i="4" l="1"/>
  <c r="D11" i="4" s="1"/>
  <c r="D13" i="4" s="1"/>
  <c r="F6" i="1"/>
  <c r="C14" i="5"/>
  <c r="G16" i="5" s="1"/>
  <c r="G8" i="5" l="1"/>
  <c r="G14" i="5" s="1"/>
</calcChain>
</file>

<file path=xl/sharedStrings.xml><?xml version="1.0" encoding="utf-8"?>
<sst xmlns="http://schemas.openxmlformats.org/spreadsheetml/2006/main" count="206" uniqueCount="141">
  <si>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</si>
  <si>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</si>
  <si>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</si>
  <si>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</si>
  <si>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</si>
  <si>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</si>
  <si>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</si>
  <si>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</si>
  <si>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</si>
  <si>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</si>
  <si>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</si>
  <si>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</si>
  <si>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</si>
  <si>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</si>
  <si>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</si>
  <si>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</si>
  <si>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</si>
  <si>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</si>
  <si>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</si>
  <si>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</si>
  <si>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</si>
  <si>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</si>
  <si>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</si>
  <si>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</si>
  <si>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</si>
  <si>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</si>
  <si>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</si>
  <si>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</si>
  <si>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</si>
  <si>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</si>
  <si>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</si>
  <si>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</si>
  <si>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</si>
  <si>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</si>
  <si>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</si>
  <si>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</si>
  <si>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</si>
  <si>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</si>
  <si>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</si>
  <si>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</si>
  <si>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</si>
  <si>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</si>
  <si>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</si>
  <si>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</si>
  <si>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</si>
  <si>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</si>
  <si>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</si>
  <si>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</si>
  <si>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</si>
  <si>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</si>
  <si>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</si>
  <si>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</si>
  <si>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</si>
  <si>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</si>
  <si>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</si>
  <si>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</si>
  <si>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</si>
  <si>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</si>
  <si>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</si>
  <si>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</si>
  <si>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</si>
  <si>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</si>
  <si>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</si>
  <si>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</si>
  <si>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</si>
  <si>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</si>
  <si>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</si>
  <si>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</si>
  <si>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</si>
  <si>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</si>
  <si>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</si>
  <si>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</si>
  <si>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</si>
  <si>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</si>
  <si>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</si>
  <si>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</si>
  <si>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</si>
  <si>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</si>
  <si>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</si>
  <si>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</si>
  <si>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</si>
  <si>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</si>
  <si>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</si>
  <si>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</si>
  <si>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</si>
  <si>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</si>
  <si>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</si>
  <si>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</si>
  <si>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</si>
  <si>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</si>
  <si>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</si>
  <si>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</si>
  <si>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</si>
  <si>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</si>
  <si>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</si>
  <si>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</si>
  <si>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</si>
  <si>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</si>
  <si>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</si>
  <si>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</si>
  <si>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</si>
  <si>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</si>
  <si>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</si>
  <si>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</si>
  <si>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</si>
  <si>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</si>
  <si>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</si>
  <si>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</si>
  <si>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в доме по  адресу Чехова, 337 за период с 01.06.2015 по 31.07.2015гг.</t>
  </si>
  <si>
    <t>Содержание и Ремонт жилья: субабоненты</t>
  </si>
  <si>
    <t>Остаток денежных средств дома на 30.04.2016 г</t>
  </si>
  <si>
    <t>Остаток денежных средств дома на 01.01.2016 г</t>
  </si>
  <si>
    <t>март</t>
  </si>
  <si>
    <t>июль</t>
  </si>
  <si>
    <t>Остаток денежных средств дома на 31.07.2016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</si>
  <si>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</si>
  <si>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</si>
  <si>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</si>
  <si>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переходящее сальдо на 01.08.2016 г</t>
  </si>
  <si>
    <t>Ремонт жилья</t>
  </si>
  <si>
    <t>сентябрь</t>
  </si>
  <si>
    <t>Информация о собранных и израсходованных денежных средствах по статье "Содержание и Ремонт Жилья" за период с 01.03.2016 г по 31.07.2016 г по адресу ул. Чехова, 301</t>
  </si>
  <si>
    <t>переходящее сальдо на 01.03.2016 г</t>
  </si>
  <si>
    <t xml:space="preserve">Информация о выполненных работах по статье "Содержание и Ремонт жилья" по адресу Чехова, 301 за период 01.03.2016 г по 31.07.2016 г </t>
  </si>
  <si>
    <t>кв.63 подъезд 4 этаж 1</t>
  </si>
  <si>
    <t>ремонт электроосвещения в подъезде</t>
  </si>
  <si>
    <t>ремонт подъезда</t>
  </si>
  <si>
    <t>гидравлические испытания ЦО</t>
  </si>
  <si>
    <t>гидравлические испытания ввода ЦО</t>
  </si>
  <si>
    <t>кв.13</t>
  </si>
  <si>
    <t>смена труб полотенцесушителя</t>
  </si>
  <si>
    <t>Информация о собранных и израсходованных денежных средствах по статье "Ремонт Жилья" за период с 01.08.2016 г по 31.12.2016 г по адресу ул. Чехова, 301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</si>
  <si>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</si>
  <si>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</si>
  <si>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</si>
  <si>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 xml:space="preserve">Информация о выполненных работах по статье " Ремонт жилья" по адресу Чехова, 301 за период 01.08.2016 г по 31.12.2016 г </t>
  </si>
  <si>
    <t>октябрь</t>
  </si>
  <si>
    <t>кв.18</t>
  </si>
  <si>
    <t>ремонт кровли</t>
  </si>
  <si>
    <t>кв.38</t>
  </si>
  <si>
    <t>смена труб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</si>
</sst>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0" xfId="0" applyNumberFormat="1" applyBorder="1"/>
    <xf numFmtId="0" fontId="0" fillId="0" borderId="1" xfId="0" applyBorder="1" applyAlignment="1">
      <alignment wrapText="1"/>
    </xf>
    <xf numFmtId="2" fontId="4" fillId="0" borderId="20" xfId="0" applyNumberFormat="1" applyFont="1" applyBorder="1"/>
    <xf numFmtId="164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2" fontId="0" fillId="0" borderId="36" xfId="0" applyNumberFormat="1" applyBorder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44" fontId="0" fillId="0" borderId="3" xfId="0" applyNumberFormat="1" applyBorder="1"/>
    <xf numFmtId="0" fontId="9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9" fillId="0" borderId="0" xfId="0" applyNumberFormat="1" applyFont="1"/>
    <xf numFmtId="0" fontId="3" fillId="0" borderId="0" xfId="0" applyFont="1" applyAlignment="1">
      <alignment horizontal="left" wrapText="1"/>
    </xf>
    <xf numFmtId="0" fontId="10" fillId="0" borderId="0" xfId="0" applyFont="1"/>
    <xf numFmtId="2" fontId="10" fillId="0" borderId="0" xfId="0" applyNumberFormat="1" applyFont="1"/>
    <xf numFmtId="0" fontId="0" fillId="0" borderId="1" xfId="0" applyBorder="1" applyAlignment="1"/>
    <xf numFmtId="2" fontId="0" fillId="0" borderId="3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8">
          <cell r="E58">
            <v>148559.10999999999</v>
          </cell>
          <cell r="I58">
            <v>0</v>
          </cell>
          <cell r="Q58">
            <v>98957.290000000008</v>
          </cell>
          <cell r="S58">
            <v>0</v>
          </cell>
          <cell r="AO58">
            <v>1484.3593499999999</v>
          </cell>
          <cell r="AQ58">
            <v>57.785550000000001</v>
          </cell>
          <cell r="BG58">
            <v>27077.88</v>
          </cell>
          <cell r="BI58">
            <v>2334.3000000000002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57">
          <cell r="E57">
            <v>74052</v>
          </cell>
          <cell r="I57">
            <v>2127.7799999999997</v>
          </cell>
          <cell r="K57">
            <v>51909.88</v>
          </cell>
          <cell r="AC57">
            <v>788.91779999999994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5" t="s">
        <v>28</v>
      </c>
      <c r="B2" s="16" t="s">
        <v>29</v>
      </c>
      <c r="C2" s="16" t="s">
        <v>30</v>
      </c>
      <c r="D2" s="16" t="s">
        <v>32</v>
      </c>
      <c r="E2" s="19" t="s">
        <v>39</v>
      </c>
      <c r="F2" s="16" t="s">
        <v>31</v>
      </c>
      <c r="G2" s="16" t="s">
        <v>33</v>
      </c>
      <c r="H2" s="19" t="s">
        <v>40</v>
      </c>
      <c r="I2" s="16" t="s">
        <v>34</v>
      </c>
      <c r="J2" s="16" t="s">
        <v>35</v>
      </c>
      <c r="K2" s="16" t="s">
        <v>57</v>
      </c>
      <c r="L2" s="16" t="s">
        <v>36</v>
      </c>
      <c r="M2" s="19" t="s">
        <v>37</v>
      </c>
      <c r="N2" s="19" t="s">
        <v>38</v>
      </c>
      <c r="O2" s="17" t="s">
        <v>41</v>
      </c>
      <c r="P2" s="17" t="s">
        <v>84</v>
      </c>
      <c r="Q2" s="17" t="s">
        <v>85</v>
      </c>
      <c r="R2" s="17" t="s">
        <v>42</v>
      </c>
      <c r="S2" s="17" t="s">
        <v>86</v>
      </c>
      <c r="T2" s="17" t="s">
        <v>85</v>
      </c>
      <c r="U2" s="17" t="s">
        <v>43</v>
      </c>
      <c r="V2" s="17" t="s">
        <v>44</v>
      </c>
      <c r="W2" s="17" t="s">
        <v>45</v>
      </c>
      <c r="X2" s="17" t="s">
        <v>46</v>
      </c>
      <c r="Y2" s="17" t="s">
        <v>47</v>
      </c>
      <c r="Z2" s="17" t="s">
        <v>48</v>
      </c>
      <c r="AA2" s="17" t="s">
        <v>49</v>
      </c>
      <c r="AB2" s="17" t="s">
        <v>50</v>
      </c>
      <c r="AC2" s="17" t="s">
        <v>51</v>
      </c>
      <c r="AD2" s="17" t="s">
        <v>52</v>
      </c>
      <c r="AE2" s="17" t="s">
        <v>53</v>
      </c>
      <c r="AF2" s="17" t="s">
        <v>54</v>
      </c>
      <c r="AG2" s="17" t="s">
        <v>89</v>
      </c>
      <c r="AH2" s="17" t="s">
        <v>90</v>
      </c>
      <c r="AI2" s="17" t="s">
        <v>55</v>
      </c>
      <c r="AJ2" s="18" t="s">
        <v>56</v>
      </c>
      <c r="AK2" s="16" t="s">
        <v>58</v>
      </c>
      <c r="AL2" s="16" t="s">
        <v>32</v>
      </c>
      <c r="AM2" s="19" t="s">
        <v>39</v>
      </c>
      <c r="AN2" s="16" t="s">
        <v>59</v>
      </c>
      <c r="AO2" s="16" t="s">
        <v>33</v>
      </c>
      <c r="AP2" s="19" t="s">
        <v>40</v>
      </c>
      <c r="AQ2" s="19" t="s">
        <v>79</v>
      </c>
      <c r="AR2" s="19" t="s">
        <v>38</v>
      </c>
    </row>
    <row r="3" spans="1:44" x14ac:dyDescent="0.2">
      <c r="A3" s="14" t="s">
        <v>82</v>
      </c>
      <c r="B3" s="5">
        <v>9281.1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20">
        <f>AK3+AL3</f>
        <v>0</v>
      </c>
      <c r="AN3" s="5">
        <v>0</v>
      </c>
      <c r="AO3" s="5">
        <v>0</v>
      </c>
      <c r="AP3" s="20">
        <f>AN3+AO3</f>
        <v>0</v>
      </c>
      <c r="AQ3" s="58">
        <f>AF3+AH3*1.5%</f>
        <v>0</v>
      </c>
      <c r="AR3" s="22">
        <f>AP3*1.5%</f>
        <v>0</v>
      </c>
    </row>
    <row r="4" spans="1:44" x14ac:dyDescent="0.2">
      <c r="A4" s="14" t="s">
        <v>82</v>
      </c>
      <c r="B4" s="5">
        <v>9281.1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20">
        <f t="shared" ref="AM4:AM14" si="4">AK4+AL4</f>
        <v>0</v>
      </c>
      <c r="AN4" s="5">
        <v>0</v>
      </c>
      <c r="AO4" s="5">
        <v>0</v>
      </c>
      <c r="AP4" s="20">
        <f t="shared" ref="AP4:AP14" si="5">AN4+AO4</f>
        <v>0</v>
      </c>
      <c r="AQ4" s="58">
        <f t="shared" ref="AQ4:AQ14" si="6">AF4+AH4*1.5%</f>
        <v>0</v>
      </c>
      <c r="AR4" s="22">
        <f t="shared" ref="AR4:AR14" si="7">AP4*1.5%</f>
        <v>0</v>
      </c>
    </row>
    <row r="5" spans="1:44" x14ac:dyDescent="0.2">
      <c r="A5" s="14" t="s">
        <v>82</v>
      </c>
      <c r="B5" s="5">
        <v>9281.1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20">
        <f t="shared" si="4"/>
        <v>0</v>
      </c>
      <c r="AN5" s="5">
        <v>0</v>
      </c>
      <c r="AO5" s="5">
        <v>0</v>
      </c>
      <c r="AP5" s="20">
        <f t="shared" si="5"/>
        <v>0</v>
      </c>
      <c r="AQ5" s="58">
        <f t="shared" si="6"/>
        <v>0</v>
      </c>
      <c r="AR5" s="22">
        <f t="shared" si="7"/>
        <v>0</v>
      </c>
    </row>
    <row r="6" spans="1:44" x14ac:dyDescent="0.2">
      <c r="A6" s="14" t="s">
        <v>82</v>
      </c>
      <c r="B6" s="5">
        <v>9281.1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20">
        <f t="shared" si="4"/>
        <v>0</v>
      </c>
      <c r="AN6" s="5">
        <v>0</v>
      </c>
      <c r="AO6" s="5">
        <v>0</v>
      </c>
      <c r="AP6" s="20">
        <f t="shared" si="5"/>
        <v>0</v>
      </c>
      <c r="AQ6" s="58">
        <f t="shared" si="6"/>
        <v>0</v>
      </c>
      <c r="AR6" s="22">
        <f t="shared" si="7"/>
        <v>0</v>
      </c>
    </row>
    <row r="7" spans="1:44" x14ac:dyDescent="0.2">
      <c r="A7" s="14" t="s">
        <v>82</v>
      </c>
      <c r="B7" s="5">
        <v>9281.1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20">
        <f t="shared" si="4"/>
        <v>0</v>
      </c>
      <c r="AN7" s="5">
        <v>0</v>
      </c>
      <c r="AO7" s="5">
        <v>0</v>
      </c>
      <c r="AP7" s="20">
        <f t="shared" si="5"/>
        <v>0</v>
      </c>
      <c r="AQ7" s="58">
        <f t="shared" si="6"/>
        <v>0</v>
      </c>
      <c r="AR7" s="22">
        <f t="shared" si="7"/>
        <v>0</v>
      </c>
    </row>
    <row r="8" spans="1:44" x14ac:dyDescent="0.2">
      <c r="A8" s="14" t="s">
        <v>82</v>
      </c>
      <c r="B8" s="5">
        <v>9281.1</v>
      </c>
      <c r="C8" s="2">
        <v>39351.89</v>
      </c>
      <c r="D8" s="2">
        <v>0</v>
      </c>
      <c r="E8" s="20">
        <f t="shared" si="0"/>
        <v>39351.89</v>
      </c>
      <c r="F8" s="2">
        <v>457.09</v>
      </c>
      <c r="G8" s="2">
        <v>0</v>
      </c>
      <c r="H8" s="20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20">
        <f t="shared" si="2"/>
        <v>6.1126499999999995</v>
      </c>
      <c r="N8" s="22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20">
        <f t="shared" si="4"/>
        <v>44642.21</v>
      </c>
      <c r="AN8" s="2">
        <v>518.53</v>
      </c>
      <c r="AO8" s="2">
        <v>0</v>
      </c>
      <c r="AP8" s="20">
        <f t="shared" si="5"/>
        <v>518.53</v>
      </c>
      <c r="AQ8" s="58">
        <f t="shared" si="6"/>
        <v>11.85</v>
      </c>
      <c r="AR8" s="22">
        <f t="shared" si="7"/>
        <v>7.7779499999999997</v>
      </c>
    </row>
    <row r="9" spans="1:44" x14ac:dyDescent="0.2">
      <c r="A9" s="14" t="s">
        <v>82</v>
      </c>
      <c r="B9" s="5">
        <v>9281.1</v>
      </c>
      <c r="C9" s="2">
        <v>31295.54</v>
      </c>
      <c r="D9" s="2">
        <v>0</v>
      </c>
      <c r="E9" s="20">
        <f t="shared" si="0"/>
        <v>31295.54</v>
      </c>
      <c r="F9" s="2">
        <f>35934.48+1380.35</f>
        <v>37314.83</v>
      </c>
      <c r="G9" s="2">
        <v>0</v>
      </c>
      <c r="H9" s="20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20">
        <f t="shared" si="2"/>
        <v>638.43285000000003</v>
      </c>
      <c r="N9" s="22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20">
        <f t="shared" si="4"/>
        <v>120363.86000000002</v>
      </c>
      <c r="AN9" s="2">
        <v>66143.7</v>
      </c>
      <c r="AO9" s="2">
        <v>0</v>
      </c>
      <c r="AP9" s="20">
        <f t="shared" si="5"/>
        <v>66143.7</v>
      </c>
      <c r="AQ9" s="58">
        <f t="shared" si="6"/>
        <v>1398.8243</v>
      </c>
      <c r="AR9" s="22">
        <f t="shared" si="7"/>
        <v>992.15549999999996</v>
      </c>
    </row>
    <row r="10" spans="1:44" x14ac:dyDescent="0.2">
      <c r="A10" s="14" t="s">
        <v>82</v>
      </c>
      <c r="B10" s="5">
        <v>9281.1</v>
      </c>
      <c r="C10" s="2"/>
      <c r="D10" s="2"/>
      <c r="E10" s="20">
        <f t="shared" si="0"/>
        <v>0</v>
      </c>
      <c r="F10" s="2">
        <v>4587.67</v>
      </c>
      <c r="G10" s="2"/>
      <c r="H10" s="20">
        <f t="shared" si="1"/>
        <v>4587.67</v>
      </c>
      <c r="I10" s="2"/>
      <c r="J10" s="2"/>
      <c r="K10" s="2">
        <v>36196.29</v>
      </c>
      <c r="L10" s="2">
        <v>25765.09</v>
      </c>
      <c r="M10" s="20">
        <f t="shared" si="2"/>
        <v>386.47634999999997</v>
      </c>
      <c r="N10" s="22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20">
        <f t="shared" si="4"/>
        <v>87520.88</v>
      </c>
      <c r="AN10" s="2">
        <v>58284.18</v>
      </c>
      <c r="AO10" s="2"/>
      <c r="AP10" s="20">
        <f t="shared" si="5"/>
        <v>58284.18</v>
      </c>
      <c r="AQ10" s="58">
        <f t="shared" si="6"/>
        <v>1076.42895</v>
      </c>
      <c r="AR10" s="22">
        <f t="shared" si="7"/>
        <v>874.2627</v>
      </c>
    </row>
    <row r="11" spans="1:44" x14ac:dyDescent="0.2">
      <c r="A11" s="14" t="s">
        <v>82</v>
      </c>
      <c r="B11" s="5">
        <v>9281.1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0">
        <f t="shared" si="4"/>
        <v>0</v>
      </c>
      <c r="AN11" s="2"/>
      <c r="AO11" s="2"/>
      <c r="AP11" s="20">
        <f t="shared" si="5"/>
        <v>0</v>
      </c>
      <c r="AQ11" s="58">
        <f t="shared" si="6"/>
        <v>0</v>
      </c>
      <c r="AR11" s="22">
        <f t="shared" si="7"/>
        <v>0</v>
      </c>
    </row>
    <row r="12" spans="1:44" x14ac:dyDescent="0.2">
      <c r="A12" s="14" t="s">
        <v>82</v>
      </c>
      <c r="B12" s="5">
        <v>9281.1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>
        <f t="shared" si="4"/>
        <v>0</v>
      </c>
      <c r="AN12" s="2"/>
      <c r="AO12" s="2"/>
      <c r="AP12" s="20">
        <f t="shared" si="5"/>
        <v>0</v>
      </c>
      <c r="AQ12" s="58">
        <f t="shared" si="6"/>
        <v>0</v>
      </c>
      <c r="AR12" s="22">
        <f t="shared" si="7"/>
        <v>0</v>
      </c>
    </row>
    <row r="13" spans="1:44" x14ac:dyDescent="0.2">
      <c r="A13" s="14" t="s">
        <v>82</v>
      </c>
      <c r="B13" s="5">
        <v>9281.1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0">
        <f t="shared" si="4"/>
        <v>0</v>
      </c>
      <c r="AN13" s="2"/>
      <c r="AO13" s="2"/>
      <c r="AP13" s="20">
        <f t="shared" si="5"/>
        <v>0</v>
      </c>
      <c r="AQ13" s="58">
        <f t="shared" si="6"/>
        <v>0</v>
      </c>
      <c r="AR13" s="22">
        <f t="shared" si="7"/>
        <v>0</v>
      </c>
    </row>
    <row r="14" spans="1:44" ht="13.5" thickBot="1" x14ac:dyDescent="0.25">
      <c r="A14" s="14" t="s">
        <v>82</v>
      </c>
      <c r="B14" s="5">
        <v>9281.1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0">
        <f t="shared" si="4"/>
        <v>0</v>
      </c>
      <c r="AN14" s="8"/>
      <c r="AO14" s="8"/>
      <c r="AP14" s="20">
        <f t="shared" si="5"/>
        <v>0</v>
      </c>
      <c r="AQ14" s="58">
        <f t="shared" si="6"/>
        <v>0</v>
      </c>
      <c r="AR14" s="22">
        <f t="shared" si="7"/>
        <v>0</v>
      </c>
    </row>
    <row r="15" spans="1:44" ht="13.5" thickBot="1" x14ac:dyDescent="0.25">
      <c r="A15" s="12" t="s">
        <v>27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21">
        <f t="shared" si="10"/>
        <v>70647.429999999993</v>
      </c>
      <c r="F15" s="9">
        <f t="shared" si="10"/>
        <v>42359.59</v>
      </c>
      <c r="G15" s="9">
        <f t="shared" si="10"/>
        <v>0</v>
      </c>
      <c r="H15" s="21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21">
        <f t="shared" si="11"/>
        <v>1031.0218500000001</v>
      </c>
      <c r="N15" s="23">
        <f t="shared" si="11"/>
        <v>635.39385000000004</v>
      </c>
      <c r="O15" s="12">
        <f t="shared" si="11"/>
        <v>24567.34</v>
      </c>
      <c r="P15" s="67">
        <f>SUM(P3:P14)</f>
        <v>0</v>
      </c>
      <c r="Q15" s="67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3">
        <f t="shared" si="11"/>
        <v>37642.660000000003</v>
      </c>
      <c r="AK15" s="9">
        <f t="shared" si="11"/>
        <v>252526.95</v>
      </c>
      <c r="AL15" s="9">
        <f>SUM(AL3:AL14)</f>
        <v>0</v>
      </c>
      <c r="AM15" s="21">
        <f>SUM(AM3:AM14)</f>
        <v>252526.95</v>
      </c>
      <c r="AN15" s="9">
        <f>SUM(AN3:AN14)</f>
        <v>124946.41</v>
      </c>
      <c r="AO15" s="9">
        <f>SUM(AO3:AO14)</f>
        <v>0</v>
      </c>
      <c r="AP15" s="21">
        <f>SUM(AP3:AP14)</f>
        <v>124946.41</v>
      </c>
      <c r="AQ15" s="21">
        <f t="shared" ref="AQ15" si="12">SUM(AQ3:AQ14)</f>
        <v>2487.1032500000001</v>
      </c>
      <c r="AR15" s="23">
        <f t="shared" ref="AR15" si="13">SUM(AR3:AR14)</f>
        <v>1874.19615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12</v>
      </c>
      <c r="C2" s="97"/>
      <c r="D2" s="97"/>
      <c r="E2" s="97"/>
      <c r="F2" s="97"/>
    </row>
    <row r="3" spans="2:9" ht="26.25" customHeight="1" x14ac:dyDescent="0.35">
      <c r="B3" s="96" t="s">
        <v>108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60" t="s">
        <v>107</v>
      </c>
      <c r="C6" s="61">
        <f>'отчет тек. ремонт'!B11</f>
        <v>148559.10999999999</v>
      </c>
      <c r="D6" s="61">
        <f>'отчет тек. ремонт'!C11</f>
        <v>98957.290000000008</v>
      </c>
      <c r="E6" s="61" t="e">
        <f>'отчет тек. ремонт'!#REF!</f>
        <v>#REF!</v>
      </c>
      <c r="F6" s="81" t="e">
        <f>'отчет тек. ремонт'!#REF!</f>
        <v>#REF!</v>
      </c>
    </row>
    <row r="7" spans="2:9" ht="25.5" x14ac:dyDescent="0.2">
      <c r="B7" s="62" t="s">
        <v>1</v>
      </c>
      <c r="C7" s="2">
        <f>'отчет тек. ремонт'!B17</f>
        <v>22272.720000000001</v>
      </c>
      <c r="D7" s="24">
        <f>'отчет тек. ремонт'!C17</f>
        <v>19473.46</v>
      </c>
      <c r="E7" s="2" t="e">
        <f>'отчет тек. ремонт'!#REF!</f>
        <v>#REF!</v>
      </c>
      <c r="F7" s="74" t="e">
        <f>'отчет тек. ремонт'!#REF!</f>
        <v>#REF!</v>
      </c>
    </row>
    <row r="8" spans="2:9" ht="51" x14ac:dyDescent="0.2">
      <c r="B8" s="62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63">
        <v>0</v>
      </c>
    </row>
    <row r="9" spans="2:9" x14ac:dyDescent="0.2">
      <c r="B9" s="62" t="s">
        <v>3</v>
      </c>
      <c r="C9" s="2"/>
      <c r="D9" s="2"/>
      <c r="E9" s="2">
        <v>0</v>
      </c>
      <c r="F9" s="63"/>
    </row>
    <row r="10" spans="2:9" ht="25.5" x14ac:dyDescent="0.2">
      <c r="B10" s="62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63">
        <v>0</v>
      </c>
    </row>
    <row r="11" spans="2:9" x14ac:dyDescent="0.2">
      <c r="B11" s="62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63">
        <v>0</v>
      </c>
    </row>
    <row r="12" spans="2:9" x14ac:dyDescent="0.2">
      <c r="B12" s="62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63">
        <v>0</v>
      </c>
    </row>
    <row r="13" spans="2:9" ht="25.5" x14ac:dyDescent="0.2">
      <c r="B13" s="62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63">
        <v>0</v>
      </c>
    </row>
    <row r="14" spans="2:9" ht="25.5" x14ac:dyDescent="0.2">
      <c r="B14" s="62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63">
        <f>D14</f>
        <v>2474.87</v>
      </c>
    </row>
    <row r="15" spans="2:9" ht="26.25" thickBot="1" x14ac:dyDescent="0.25">
      <c r="B15" s="64" t="s">
        <v>9</v>
      </c>
      <c r="C15" s="65">
        <f>'выборка 15'!AI15</f>
        <v>69751.009999999995</v>
      </c>
      <c r="D15" s="65">
        <f>'выборка 15'!AJ15</f>
        <v>37642.660000000003</v>
      </c>
      <c r="E15" s="65">
        <f>27262.97-21068.23</f>
        <v>6194.7400000000016</v>
      </c>
      <c r="F15" s="66">
        <v>0</v>
      </c>
    </row>
    <row r="17" spans="2:6" ht="19.5" customHeight="1" x14ac:dyDescent="0.2">
      <c r="B17" s="80" t="s">
        <v>103</v>
      </c>
      <c r="C17" s="80"/>
      <c r="D17" s="80"/>
      <c r="E17" s="80"/>
      <c r="F17" s="80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workbookViewId="0">
      <selection activeCell="A26" sqref="A26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4" ht="78" customHeight="1" x14ac:dyDescent="0.2">
      <c r="A2" s="98" t="s">
        <v>121</v>
      </c>
      <c r="B2" s="98"/>
      <c r="C2" s="98"/>
      <c r="D2" s="98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thickBot="1" x14ac:dyDescent="0.3">
      <c r="A5" s="82"/>
      <c r="B5" s="38" t="s">
        <v>60</v>
      </c>
      <c r="C5" s="38" t="s">
        <v>61</v>
      </c>
      <c r="D5" s="38" t="s">
        <v>62</v>
      </c>
    </row>
    <row r="6" spans="1:4" ht="14.25" customHeight="1" thickBot="1" x14ac:dyDescent="0.3">
      <c r="A6" s="99" t="s">
        <v>122</v>
      </c>
      <c r="B6" s="100"/>
      <c r="C6" s="32">
        <v>0</v>
      </c>
      <c r="D6" s="33"/>
    </row>
    <row r="7" spans="1:4" x14ac:dyDescent="0.2">
      <c r="A7" s="14" t="s">
        <v>107</v>
      </c>
      <c r="B7" s="86">
        <f>'[1]июль 16'!$E$58</f>
        <v>148559.10999999999</v>
      </c>
      <c r="C7" s="5">
        <f>'[1]июль 16'!$Q$58</f>
        <v>98957.290000000008</v>
      </c>
      <c r="D7" s="83">
        <f>'расход по дому ТР 15'!H49</f>
        <v>183303.6649</v>
      </c>
    </row>
    <row r="8" spans="1:4" x14ac:dyDescent="0.2">
      <c r="A8" s="3" t="s">
        <v>68</v>
      </c>
      <c r="B8" s="2">
        <v>0</v>
      </c>
      <c r="C8" s="2">
        <v>0</v>
      </c>
      <c r="D8" s="40">
        <f>'[1]июль 16'!$BG$58</f>
        <v>27077.88</v>
      </c>
    </row>
    <row r="9" spans="1:4" ht="26.25" thickBot="1" x14ac:dyDescent="0.25">
      <c r="A9" s="3" t="s">
        <v>69</v>
      </c>
      <c r="B9" s="2">
        <f>'выборка 15'!D15</f>
        <v>0</v>
      </c>
      <c r="C9" s="2">
        <f>'выборка 15'!G15</f>
        <v>0</v>
      </c>
      <c r="D9" s="40">
        <f>'[1]июль 16'!$BI$58</f>
        <v>2334.3000000000002</v>
      </c>
    </row>
    <row r="10" spans="1:4" ht="13.5" hidden="1" thickBot="1" x14ac:dyDescent="0.25">
      <c r="A10" s="14" t="s">
        <v>109</v>
      </c>
      <c r="B10" s="2">
        <f>'[1]июль 16'!$I$58</f>
        <v>0</v>
      </c>
      <c r="C10" s="2">
        <f>'[1]июль 16'!$S$58</f>
        <v>0</v>
      </c>
      <c r="D10" s="40"/>
    </row>
    <row r="11" spans="1:4" ht="15.75" thickBot="1" x14ac:dyDescent="0.3">
      <c r="A11" s="34" t="s">
        <v>66</v>
      </c>
      <c r="B11" s="35">
        <f>SUM(B7:B10)</f>
        <v>148559.10999999999</v>
      </c>
      <c r="C11" s="35">
        <f>SUM(C6:C10)</f>
        <v>98957.290000000008</v>
      </c>
      <c r="D11" s="76">
        <f>SUM(D7:D10)</f>
        <v>212715.8449</v>
      </c>
    </row>
    <row r="13" spans="1:4" ht="15.75" hidden="1" customHeight="1" x14ac:dyDescent="0.25">
      <c r="A13" s="101" t="s">
        <v>114</v>
      </c>
      <c r="B13" s="101"/>
      <c r="C13" s="101"/>
      <c r="D13" s="85">
        <f>C11-D11</f>
        <v>-113758.55489999999</v>
      </c>
    </row>
    <row r="15" spans="1:4" ht="15.75" hidden="1" customHeight="1" x14ac:dyDescent="0.25">
      <c r="A15" s="101" t="s">
        <v>111</v>
      </c>
      <c r="B15" s="101"/>
      <c r="C15" s="101"/>
      <c r="D15" s="84">
        <v>14212.47</v>
      </c>
    </row>
    <row r="16" spans="1:4" ht="15.75" hidden="1" thickBot="1" x14ac:dyDescent="0.3">
      <c r="A16" s="68"/>
      <c r="B16" s="68"/>
      <c r="C16" s="68"/>
      <c r="D16" s="69"/>
    </row>
    <row r="17" spans="1:5" ht="13.5" hidden="1" thickBot="1" x14ac:dyDescent="0.25">
      <c r="A17" s="71" t="s">
        <v>81</v>
      </c>
      <c r="B17" s="21">
        <v>22272.720000000001</v>
      </c>
      <c r="C17" s="21">
        <v>19473.46</v>
      </c>
      <c r="D17" s="72">
        <v>0</v>
      </c>
    </row>
    <row r="18" spans="1:5" hidden="1" x14ac:dyDescent="0.2"/>
    <row r="19" spans="1:5" ht="15.75" hidden="1" customHeight="1" x14ac:dyDescent="0.25">
      <c r="A19" s="101" t="s">
        <v>110</v>
      </c>
      <c r="B19" s="101"/>
      <c r="C19" s="101"/>
      <c r="D19" s="85">
        <f>D15+C17-D17</f>
        <v>33685.93</v>
      </c>
    </row>
    <row r="20" spans="1:5" ht="15.75" customHeight="1" x14ac:dyDescent="0.25">
      <c r="A20" s="92" t="s">
        <v>115</v>
      </c>
      <c r="B20" s="92"/>
      <c r="C20" s="92"/>
      <c r="D20" s="92">
        <v>-52954.61</v>
      </c>
      <c r="E20" s="92"/>
    </row>
    <row r="21" spans="1:5" ht="15.75" customHeight="1" x14ac:dyDescent="0.25">
      <c r="A21" s="92" t="s">
        <v>116</v>
      </c>
      <c r="B21" s="92"/>
      <c r="C21" s="92"/>
      <c r="D21" s="92">
        <v>-60803.94</v>
      </c>
      <c r="E21" s="92"/>
    </row>
    <row r="22" spans="1:5" ht="15.75" customHeight="1" x14ac:dyDescent="0.2"/>
    <row r="24" spans="1:5" x14ac:dyDescent="0.2">
      <c r="A24" s="87" t="s">
        <v>117</v>
      </c>
      <c r="B24" s="87"/>
      <c r="C24" s="87"/>
      <c r="D24" s="90">
        <v>38451.839999999997</v>
      </c>
      <c r="E24" s="87"/>
    </row>
    <row r="26" spans="1:5" x14ac:dyDescent="0.2">
      <c r="A26" s="80" t="s">
        <v>134</v>
      </c>
      <c r="B26" s="80"/>
      <c r="C26" s="80"/>
      <c r="D26" s="80"/>
    </row>
  </sheetData>
  <mergeCells count="5">
    <mergeCell ref="A2:D2"/>
    <mergeCell ref="A6:B6"/>
    <mergeCell ref="A15:C15"/>
    <mergeCell ref="A19:C19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52" sqref="A5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10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x14ac:dyDescent="0.25">
      <c r="A2" s="111" t="s">
        <v>15</v>
      </c>
      <c r="B2" s="113" t="s">
        <v>16</v>
      </c>
      <c r="C2" s="113" t="s">
        <v>17</v>
      </c>
      <c r="D2" s="113" t="s">
        <v>18</v>
      </c>
      <c r="E2" s="113" t="s">
        <v>19</v>
      </c>
      <c r="F2" s="113" t="s">
        <v>20</v>
      </c>
      <c r="G2" s="113" t="s">
        <v>21</v>
      </c>
      <c r="H2" s="113" t="s">
        <v>22</v>
      </c>
      <c r="I2" s="116" t="s">
        <v>23</v>
      </c>
      <c r="J2" s="117"/>
    </row>
    <row r="3" spans="1:10" ht="29.25" customHeight="1" thickBot="1" x14ac:dyDescent="0.3">
      <c r="A3" s="112"/>
      <c r="B3" s="114"/>
      <c r="C3" s="115"/>
      <c r="D3" s="115"/>
      <c r="E3" s="115"/>
      <c r="F3" s="114"/>
      <c r="G3" s="114"/>
      <c r="H3" s="114"/>
      <c r="I3" s="10" t="s">
        <v>24</v>
      </c>
      <c r="J3" s="11" t="s">
        <v>25</v>
      </c>
    </row>
    <row r="4" spans="1:10" x14ac:dyDescent="0.2">
      <c r="A4" s="2">
        <v>1</v>
      </c>
      <c r="B4" s="78">
        <v>2016</v>
      </c>
      <c r="C4" s="49" t="s">
        <v>112</v>
      </c>
      <c r="D4" s="50" t="s">
        <v>124</v>
      </c>
      <c r="E4" s="51" t="s">
        <v>125</v>
      </c>
      <c r="F4" s="2"/>
      <c r="G4" s="52"/>
      <c r="H4" s="53">
        <v>492.52</v>
      </c>
      <c r="I4" s="2"/>
      <c r="J4" s="2"/>
    </row>
    <row r="5" spans="1:10" x14ac:dyDescent="0.2">
      <c r="A5" s="2">
        <v>2</v>
      </c>
      <c r="B5" s="78">
        <v>2016</v>
      </c>
      <c r="C5" s="49" t="s">
        <v>91</v>
      </c>
      <c r="D5" s="88"/>
      <c r="E5" s="51" t="s">
        <v>126</v>
      </c>
      <c r="F5" s="2"/>
      <c r="G5" s="52"/>
      <c r="H5" s="53">
        <v>142149</v>
      </c>
      <c r="I5" s="2"/>
      <c r="J5" s="2"/>
    </row>
    <row r="6" spans="1:10" x14ac:dyDescent="0.2">
      <c r="A6" s="2">
        <v>3</v>
      </c>
      <c r="B6" s="78">
        <v>2016</v>
      </c>
      <c r="C6" s="49" t="s">
        <v>113</v>
      </c>
      <c r="D6" s="51"/>
      <c r="E6" s="51" t="s">
        <v>127</v>
      </c>
      <c r="F6" s="2"/>
      <c r="G6" s="52"/>
      <c r="H6" s="53">
        <v>34091</v>
      </c>
      <c r="I6" s="2"/>
      <c r="J6" s="2"/>
    </row>
    <row r="7" spans="1:10" x14ac:dyDescent="0.2">
      <c r="A7" s="2">
        <v>4</v>
      </c>
      <c r="B7" s="78">
        <v>2016</v>
      </c>
      <c r="C7" s="49" t="s">
        <v>113</v>
      </c>
      <c r="D7" s="50"/>
      <c r="E7" s="51" t="s">
        <v>128</v>
      </c>
      <c r="F7" s="2"/>
      <c r="G7" s="52"/>
      <c r="H7" s="77">
        <v>5029</v>
      </c>
      <c r="I7" s="2"/>
      <c r="J7" s="2"/>
    </row>
    <row r="8" spans="1:10" hidden="1" x14ac:dyDescent="0.2">
      <c r="A8" s="2"/>
      <c r="B8" s="78"/>
      <c r="C8" s="49"/>
      <c r="D8" s="50"/>
      <c r="E8" s="2"/>
      <c r="F8" s="2"/>
      <c r="G8" s="75"/>
      <c r="H8" s="2"/>
      <c r="I8" s="2"/>
      <c r="J8" s="2"/>
    </row>
    <row r="9" spans="1:10" hidden="1" x14ac:dyDescent="0.2">
      <c r="A9" s="2"/>
      <c r="B9" s="78"/>
      <c r="C9" s="49"/>
      <c r="D9" s="75"/>
      <c r="E9" s="2"/>
      <c r="F9" s="2"/>
      <c r="G9" s="75"/>
      <c r="H9" s="2"/>
      <c r="I9" s="2"/>
      <c r="J9" s="2"/>
    </row>
    <row r="10" spans="1:10" hidden="1" x14ac:dyDescent="0.2">
      <c r="A10" s="2"/>
      <c r="B10" s="78"/>
      <c r="C10" s="49"/>
      <c r="D10" s="75"/>
      <c r="E10" s="75"/>
      <c r="F10" s="2"/>
      <c r="G10" s="75"/>
      <c r="H10" s="2"/>
      <c r="I10" s="2"/>
      <c r="J10" s="2"/>
    </row>
    <row r="11" spans="1:10" hidden="1" x14ac:dyDescent="0.2">
      <c r="A11" s="2"/>
      <c r="B11" s="78"/>
      <c r="C11" s="49"/>
      <c r="D11" s="75"/>
      <c r="E11" s="2"/>
      <c r="F11" s="2"/>
      <c r="G11" s="75"/>
      <c r="H11" s="2"/>
      <c r="I11" s="2"/>
      <c r="J11" s="2"/>
    </row>
    <row r="12" spans="1:10" hidden="1" x14ac:dyDescent="0.2">
      <c r="A12" s="2"/>
      <c r="B12" s="78"/>
      <c r="C12" s="49"/>
      <c r="D12" s="75"/>
      <c r="E12" s="2"/>
      <c r="F12" s="2"/>
      <c r="G12" s="75"/>
      <c r="H12" s="2"/>
      <c r="I12" s="2"/>
      <c r="J12" s="2"/>
    </row>
    <row r="13" spans="1:10" hidden="1" x14ac:dyDescent="0.2">
      <c r="A13" s="2"/>
      <c r="B13" s="78"/>
      <c r="C13" s="49"/>
      <c r="D13" s="75"/>
      <c r="E13" s="2"/>
      <c r="F13" s="2"/>
      <c r="G13" s="75"/>
      <c r="H13" s="2"/>
      <c r="I13" s="2"/>
      <c r="J13" s="2"/>
    </row>
    <row r="14" spans="1:10" hidden="1" x14ac:dyDescent="0.2">
      <c r="A14" s="2"/>
      <c r="B14" s="78"/>
      <c r="C14" s="49"/>
      <c r="D14" s="75"/>
      <c r="E14" s="2"/>
      <c r="F14" s="2"/>
      <c r="G14" s="75"/>
      <c r="H14" s="2"/>
      <c r="I14" s="2"/>
      <c r="J14" s="2"/>
    </row>
    <row r="15" spans="1:10" hidden="1" x14ac:dyDescent="0.2">
      <c r="A15" s="2"/>
      <c r="B15" s="78"/>
      <c r="C15" s="49"/>
      <c r="D15" s="75"/>
      <c r="E15" s="75"/>
      <c r="F15" s="2"/>
      <c r="G15" s="75"/>
      <c r="H15" s="2"/>
      <c r="I15" s="2"/>
      <c r="J15" s="2"/>
    </row>
    <row r="16" spans="1:10" hidden="1" x14ac:dyDescent="0.2">
      <c r="A16" s="2"/>
      <c r="B16" s="48"/>
      <c r="C16" s="49"/>
      <c r="D16" s="75"/>
      <c r="E16" s="2"/>
      <c r="F16" s="2"/>
      <c r="G16" s="75"/>
      <c r="H16" s="2"/>
      <c r="I16" s="2"/>
      <c r="J16" s="2"/>
    </row>
    <row r="17" spans="1:10" hidden="1" x14ac:dyDescent="0.2">
      <c r="A17" s="2"/>
      <c r="B17" s="79"/>
      <c r="C17" s="49"/>
      <c r="D17" s="75"/>
      <c r="E17" s="2"/>
      <c r="F17" s="2"/>
      <c r="G17" s="75"/>
      <c r="H17" s="2"/>
      <c r="I17" s="2"/>
      <c r="J17" s="2"/>
    </row>
    <row r="18" spans="1:10" hidden="1" x14ac:dyDescent="0.2">
      <c r="A18" s="2"/>
      <c r="B18" s="79"/>
      <c r="C18" s="49"/>
      <c r="D18" s="75"/>
      <c r="E18" s="75"/>
      <c r="F18" s="2"/>
      <c r="G18" s="75"/>
      <c r="H18" s="2"/>
      <c r="I18" s="2"/>
      <c r="J18" s="2"/>
    </row>
    <row r="19" spans="1:10" hidden="1" x14ac:dyDescent="0.2">
      <c r="A19" s="2"/>
      <c r="B19" s="79"/>
      <c r="C19" s="49"/>
      <c r="D19" s="75"/>
      <c r="E19" s="2"/>
      <c r="F19" s="2"/>
      <c r="G19" s="75"/>
      <c r="H19" s="2"/>
      <c r="I19" s="2"/>
      <c r="J19" s="2"/>
    </row>
    <row r="20" spans="1:10" hidden="1" x14ac:dyDescent="0.2">
      <c r="A20" s="2"/>
      <c r="B20" s="79"/>
      <c r="C20" s="49"/>
      <c r="D20" s="75"/>
      <c r="E20" s="2"/>
      <c r="F20" s="2"/>
      <c r="G20" s="75"/>
      <c r="H20" s="2"/>
      <c r="I20" s="2"/>
      <c r="J20" s="2"/>
    </row>
    <row r="21" spans="1:10" hidden="1" x14ac:dyDescent="0.2">
      <c r="A21" s="2"/>
      <c r="B21" s="79"/>
      <c r="C21" s="49"/>
      <c r="D21" s="75"/>
      <c r="E21" s="2"/>
      <c r="F21" s="2"/>
      <c r="G21" s="75"/>
      <c r="H21" s="2"/>
      <c r="I21" s="2"/>
      <c r="J21" s="2"/>
    </row>
    <row r="22" spans="1:10" hidden="1" x14ac:dyDescent="0.2">
      <c r="A22" s="2"/>
      <c r="B22" s="79"/>
      <c r="C22" s="49"/>
      <c r="D22" s="75"/>
      <c r="E22" s="2"/>
      <c r="F22" s="2"/>
      <c r="G22" s="75"/>
      <c r="H22" s="2"/>
      <c r="I22" s="2"/>
      <c r="J22" s="2"/>
    </row>
    <row r="23" spans="1:10" hidden="1" x14ac:dyDescent="0.2">
      <c r="A23" s="2"/>
      <c r="B23" s="79"/>
      <c r="C23" s="49"/>
      <c r="D23" s="75"/>
      <c r="E23" s="75"/>
      <c r="F23" s="2"/>
      <c r="G23" s="75"/>
      <c r="H23" s="2"/>
      <c r="I23" s="2"/>
      <c r="J23" s="2"/>
    </row>
    <row r="24" spans="1:10" hidden="1" x14ac:dyDescent="0.2">
      <c r="A24" s="2"/>
      <c r="B24" s="79"/>
      <c r="C24" s="49"/>
      <c r="D24" s="75"/>
      <c r="E24" s="75"/>
      <c r="F24" s="2"/>
      <c r="G24" s="75"/>
      <c r="H24" s="2"/>
      <c r="I24" s="2"/>
      <c r="J24" s="2"/>
    </row>
    <row r="25" spans="1:10" hidden="1" x14ac:dyDescent="0.2">
      <c r="A25" s="2"/>
      <c r="B25" s="2"/>
      <c r="C25" s="49"/>
      <c r="D25" s="75"/>
      <c r="E25" s="2"/>
      <c r="F25" s="2"/>
      <c r="G25" s="75"/>
      <c r="H25" s="2"/>
      <c r="I25" s="2"/>
      <c r="J25" s="2"/>
    </row>
    <row r="26" spans="1:10" hidden="1" x14ac:dyDescent="0.2">
      <c r="A26" s="2"/>
      <c r="B26" s="2"/>
      <c r="C26" s="49"/>
      <c r="D26" s="75"/>
      <c r="E26" s="2"/>
      <c r="F26" s="2"/>
      <c r="G26" s="75"/>
      <c r="H26" s="2"/>
      <c r="I26" s="2"/>
      <c r="J26" s="2"/>
    </row>
    <row r="27" spans="1:10" hidden="1" x14ac:dyDescent="0.2">
      <c r="A27" s="2"/>
      <c r="B27" s="2"/>
      <c r="C27" s="49"/>
      <c r="D27" s="75"/>
      <c r="E27" s="75"/>
      <c r="F27" s="2"/>
      <c r="G27" s="75"/>
      <c r="H27" s="2"/>
      <c r="I27" s="2"/>
      <c r="J27" s="2"/>
    </row>
    <row r="28" spans="1:10" hidden="1" x14ac:dyDescent="0.2">
      <c r="A28" s="2"/>
      <c r="B28" s="2"/>
      <c r="C28" s="49"/>
      <c r="D28" s="75"/>
      <c r="E28" s="2"/>
      <c r="F28" s="2"/>
      <c r="G28" s="75"/>
      <c r="H28" s="2"/>
      <c r="I28" s="2"/>
      <c r="J28" s="2"/>
    </row>
    <row r="29" spans="1:10" hidden="1" x14ac:dyDescent="0.2">
      <c r="A29" s="2"/>
      <c r="B29" s="2"/>
      <c r="C29" s="49"/>
      <c r="D29" s="75"/>
      <c r="E29" s="2"/>
      <c r="F29" s="2"/>
      <c r="G29" s="75"/>
      <c r="H29" s="2"/>
      <c r="I29" s="2"/>
      <c r="J29" s="2"/>
    </row>
    <row r="30" spans="1:10" hidden="1" x14ac:dyDescent="0.2">
      <c r="A30" s="2"/>
      <c r="B30" s="2"/>
      <c r="C30" s="49"/>
      <c r="D30" s="75"/>
      <c r="E30" s="2"/>
      <c r="F30" s="2"/>
      <c r="G30" s="75"/>
      <c r="H30" s="2"/>
      <c r="I30" s="2"/>
      <c r="J30" s="2"/>
    </row>
    <row r="31" spans="1:10" hidden="1" x14ac:dyDescent="0.2">
      <c r="A31" s="2"/>
      <c r="B31" s="2"/>
      <c r="C31" s="49"/>
      <c r="D31" s="75"/>
      <c r="E31" s="2"/>
      <c r="F31" s="2"/>
      <c r="G31" s="75"/>
      <c r="H31" s="2"/>
      <c r="I31" s="2"/>
      <c r="J31" s="2"/>
    </row>
    <row r="32" spans="1:10" hidden="1" x14ac:dyDescent="0.2">
      <c r="A32" s="2"/>
      <c r="B32" s="2"/>
      <c r="C32" s="49"/>
      <c r="D32" s="75"/>
      <c r="E32" s="2"/>
      <c r="F32" s="2"/>
      <c r="G32" s="75"/>
      <c r="H32" s="2"/>
      <c r="I32" s="2"/>
      <c r="J32" s="2"/>
    </row>
    <row r="33" spans="1:10" hidden="1" x14ac:dyDescent="0.2">
      <c r="A33" s="2"/>
      <c r="B33" s="2"/>
      <c r="C33" s="49"/>
      <c r="D33" s="75"/>
      <c r="E33" s="2"/>
      <c r="F33" s="2"/>
      <c r="G33" s="75"/>
      <c r="H33" s="2"/>
      <c r="I33" s="2"/>
      <c r="J33" s="2"/>
    </row>
    <row r="34" spans="1:10" hidden="1" x14ac:dyDescent="0.2">
      <c r="A34" s="2"/>
      <c r="B34" s="2"/>
      <c r="C34" s="49"/>
      <c r="D34" s="75"/>
      <c r="E34" s="2"/>
      <c r="F34" s="2"/>
      <c r="G34" s="75"/>
      <c r="H34" s="2"/>
      <c r="I34" s="2"/>
      <c r="J34" s="2"/>
    </row>
    <row r="35" spans="1:10" hidden="1" x14ac:dyDescent="0.2">
      <c r="A35" s="2"/>
      <c r="B35" s="2"/>
      <c r="C35" s="49"/>
      <c r="D35" s="75"/>
      <c r="E35" s="2"/>
      <c r="F35" s="2"/>
      <c r="G35" s="75"/>
      <c r="H35" s="2"/>
      <c r="I35" s="2"/>
      <c r="J35" s="2"/>
    </row>
    <row r="36" spans="1:10" hidden="1" x14ac:dyDescent="0.2">
      <c r="A36" s="2"/>
      <c r="B36" s="2"/>
      <c r="C36" s="49"/>
      <c r="D36" s="75"/>
      <c r="E36" s="2"/>
      <c r="F36" s="2"/>
      <c r="G36" s="75"/>
      <c r="H36" s="2"/>
      <c r="I36" s="2"/>
      <c r="J36" s="2"/>
    </row>
    <row r="37" spans="1:10" hidden="1" x14ac:dyDescent="0.2">
      <c r="A37" s="2"/>
      <c r="B37" s="89"/>
      <c r="C37" s="49"/>
      <c r="D37" s="75"/>
      <c r="E37" s="2"/>
      <c r="F37" s="2"/>
      <c r="G37" s="75"/>
      <c r="H37" s="2"/>
      <c r="I37" s="2"/>
      <c r="J37" s="2"/>
    </row>
    <row r="38" spans="1:10" hidden="1" x14ac:dyDescent="0.2">
      <c r="A38" s="2"/>
      <c r="B38" s="89"/>
      <c r="C38" s="49"/>
      <c r="D38" s="75"/>
      <c r="E38" s="2"/>
      <c r="F38" s="2"/>
      <c r="G38" s="75"/>
      <c r="H38" s="2"/>
      <c r="I38" s="2"/>
      <c r="J38" s="2"/>
    </row>
    <row r="39" spans="1:10" hidden="1" x14ac:dyDescent="0.2">
      <c r="A39" s="2"/>
      <c r="B39" s="89"/>
      <c r="C39" s="49"/>
      <c r="D39" s="75"/>
      <c r="E39" s="2"/>
      <c r="F39" s="2"/>
      <c r="G39" s="75"/>
      <c r="H39" s="2"/>
      <c r="I39" s="2"/>
      <c r="J39" s="2"/>
    </row>
    <row r="40" spans="1:10" hidden="1" x14ac:dyDescent="0.2">
      <c r="A40" s="2"/>
      <c r="B40" s="89"/>
      <c r="C40" s="49"/>
      <c r="D40" s="75"/>
      <c r="E40" s="2"/>
      <c r="F40" s="2"/>
      <c r="G40" s="75"/>
      <c r="H40" s="2"/>
      <c r="I40" s="2"/>
      <c r="J40" s="2"/>
    </row>
    <row r="41" spans="1:10" hidden="1" x14ac:dyDescent="0.2">
      <c r="A41" s="2"/>
      <c r="B41" s="2"/>
      <c r="C41" s="49"/>
      <c r="D41" s="75"/>
      <c r="E41" s="2"/>
      <c r="F41" s="2"/>
      <c r="G41" s="75"/>
      <c r="H41" s="2"/>
      <c r="I41" s="2"/>
      <c r="J41" s="2"/>
    </row>
    <row r="42" spans="1:10" hidden="1" x14ac:dyDescent="0.2">
      <c r="A42" s="2"/>
      <c r="B42" s="2"/>
      <c r="C42" s="49"/>
      <c r="D42" s="75"/>
      <c r="E42" s="2"/>
      <c r="F42" s="2"/>
      <c r="G42" s="75"/>
      <c r="H42" s="2"/>
      <c r="I42" s="2"/>
      <c r="J42" s="2"/>
    </row>
    <row r="43" spans="1:10" hidden="1" x14ac:dyDescent="0.2">
      <c r="A43" s="2"/>
      <c r="B43" s="2"/>
      <c r="C43" s="49"/>
      <c r="D43" s="75"/>
      <c r="E43" s="2"/>
      <c r="F43" s="2"/>
      <c r="G43" s="75"/>
      <c r="H43" s="2"/>
      <c r="I43" s="2"/>
      <c r="J43" s="2"/>
    </row>
    <row r="44" spans="1:10" hidden="1" x14ac:dyDescent="0.2">
      <c r="A44" s="2"/>
      <c r="B44" s="79"/>
      <c r="C44" s="49"/>
      <c r="D44" s="75"/>
      <c r="E44" s="2"/>
      <c r="F44" s="2"/>
      <c r="G44" s="75"/>
      <c r="H44" s="2"/>
      <c r="I44" s="2"/>
      <c r="J44" s="2"/>
    </row>
    <row r="45" spans="1:10" hidden="1" x14ac:dyDescent="0.2">
      <c r="A45" s="2"/>
      <c r="B45" s="79"/>
      <c r="C45" s="89"/>
      <c r="D45" s="75"/>
      <c r="E45" s="2"/>
      <c r="F45" s="2"/>
      <c r="G45" s="75"/>
      <c r="H45" s="2"/>
      <c r="I45" s="8"/>
      <c r="J45" s="8"/>
    </row>
    <row r="46" spans="1:10" hidden="1" x14ac:dyDescent="0.2">
      <c r="A46" s="2"/>
      <c r="B46" s="79"/>
      <c r="C46" s="89"/>
      <c r="D46" s="75"/>
      <c r="E46" s="2"/>
      <c r="F46" s="2"/>
      <c r="G46" s="75"/>
      <c r="H46" s="2"/>
      <c r="I46" s="8"/>
      <c r="J46" s="8"/>
    </row>
    <row r="47" spans="1:10" hidden="1" x14ac:dyDescent="0.2">
      <c r="A47" s="2"/>
      <c r="B47" s="79"/>
      <c r="C47" s="89"/>
      <c r="D47" s="75"/>
      <c r="E47" s="2"/>
      <c r="F47" s="2"/>
      <c r="G47" s="75"/>
      <c r="H47" s="2"/>
      <c r="I47" s="8"/>
      <c r="J47" s="8"/>
    </row>
    <row r="48" spans="1:10" ht="13.5" thickBot="1" x14ac:dyDescent="0.25">
      <c r="A48" s="102" t="s">
        <v>26</v>
      </c>
      <c r="B48" s="103"/>
      <c r="C48" s="103"/>
      <c r="D48" s="103"/>
      <c r="E48" s="103"/>
      <c r="F48" s="103"/>
      <c r="G48" s="104"/>
      <c r="H48" s="27">
        <f>'[1]июль 16'!$AO$58+'[1]июль 16'!$AQ$58</f>
        <v>1542.1449</v>
      </c>
      <c r="I48" s="8"/>
      <c r="J48" s="8"/>
    </row>
    <row r="49" spans="1:10" ht="15.75" thickBot="1" x14ac:dyDescent="0.3">
      <c r="A49" s="105" t="s">
        <v>27</v>
      </c>
      <c r="B49" s="106"/>
      <c r="C49" s="106"/>
      <c r="D49" s="106"/>
      <c r="E49" s="106"/>
      <c r="F49" s="106"/>
      <c r="G49" s="107"/>
      <c r="H49" s="28">
        <f>SUM(H4:H48)</f>
        <v>183303.6649</v>
      </c>
      <c r="I49" s="108"/>
      <c r="J49" s="109"/>
    </row>
    <row r="52" spans="1:10" x14ac:dyDescent="0.2">
      <c r="A52" s="80" t="s">
        <v>134</v>
      </c>
      <c r="B52" s="80"/>
      <c r="C52" s="80"/>
      <c r="D52" s="80"/>
      <c r="E52" s="80"/>
    </row>
  </sheetData>
  <mergeCells count="13">
    <mergeCell ref="A48:G48"/>
    <mergeCell ref="A49:G49"/>
    <mergeCell ref="I49:J49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8" t="s">
        <v>105</v>
      </c>
      <c r="B3" s="118"/>
      <c r="C3" s="118"/>
      <c r="D3" s="118"/>
      <c r="E3" s="118"/>
      <c r="F3" s="118"/>
      <c r="G3" s="118"/>
    </row>
    <row r="5" spans="1:7" ht="15.75" x14ac:dyDescent="0.25">
      <c r="A5" s="101" t="s">
        <v>88</v>
      </c>
      <c r="B5" s="101"/>
      <c r="C5" s="101"/>
      <c r="D5" s="101"/>
      <c r="E5" s="101"/>
      <c r="F5" s="101"/>
      <c r="G5" s="30">
        <v>331163.49</v>
      </c>
    </row>
    <row r="6" spans="1:7" ht="13.5" thickBot="1" x14ac:dyDescent="0.25"/>
    <row r="7" spans="1:7" ht="63.75" thickBot="1" x14ac:dyDescent="0.3">
      <c r="A7" s="31"/>
      <c r="B7" s="32" t="s">
        <v>60</v>
      </c>
      <c r="C7" s="32" t="s">
        <v>61</v>
      </c>
      <c r="D7" s="38" t="s">
        <v>62</v>
      </c>
      <c r="E7" s="32" t="s">
        <v>63</v>
      </c>
      <c r="F7" s="32" t="s">
        <v>64</v>
      </c>
      <c r="G7" s="39" t="s">
        <v>65</v>
      </c>
    </row>
    <row r="8" spans="1:7" ht="15" customHeight="1" x14ac:dyDescent="0.2">
      <c r="A8" s="4" t="s">
        <v>67</v>
      </c>
      <c r="B8" s="5">
        <f>'выборка 15'!AM15</f>
        <v>252526.95</v>
      </c>
      <c r="C8" s="5">
        <f>'выборка 15'!AP15</f>
        <v>124946.41</v>
      </c>
      <c r="D8" s="40">
        <f>'расход по дому ТО'!I17</f>
        <v>22526.0694</v>
      </c>
      <c r="E8" s="5">
        <v>11373.18</v>
      </c>
      <c r="F8" s="5">
        <v>0</v>
      </c>
      <c r="G8" s="120">
        <f>C14-D14</f>
        <v>58984.792600000001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40">
        <f>('выборка 15'!B3*1.74)*2</f>
        <v>32298.228000000003</v>
      </c>
      <c r="E9" s="2">
        <v>0</v>
      </c>
      <c r="F9" s="2">
        <v>0</v>
      </c>
      <c r="G9" s="121"/>
    </row>
    <row r="10" spans="1:7" ht="31.5" customHeight="1" x14ac:dyDescent="0.2">
      <c r="A10" s="3" t="s">
        <v>69</v>
      </c>
      <c r="B10" s="2"/>
      <c r="C10" s="2"/>
      <c r="D10" s="40">
        <f>('выборка 15'!B3*0.6)*2</f>
        <v>11137.32</v>
      </c>
      <c r="E10" s="2">
        <v>0</v>
      </c>
      <c r="F10" s="2">
        <v>0</v>
      </c>
      <c r="G10" s="121"/>
    </row>
    <row r="11" spans="1:7" ht="15" customHeight="1" x14ac:dyDescent="0.2">
      <c r="A11" s="4" t="s">
        <v>70</v>
      </c>
      <c r="B11" s="2">
        <v>0</v>
      </c>
      <c r="C11" s="2">
        <v>0</v>
      </c>
      <c r="D11" s="40"/>
      <c r="E11" s="2">
        <v>0</v>
      </c>
      <c r="F11" s="2">
        <v>0</v>
      </c>
      <c r="G11" s="121"/>
    </row>
    <row r="12" spans="1:7" ht="26.25" customHeight="1" x14ac:dyDescent="0.2">
      <c r="A12" s="3" t="s">
        <v>71</v>
      </c>
      <c r="B12" s="2">
        <v>0</v>
      </c>
      <c r="C12" s="2">
        <v>0</v>
      </c>
      <c r="D12" s="40"/>
      <c r="E12" s="2">
        <v>0</v>
      </c>
      <c r="F12" s="2">
        <v>0</v>
      </c>
      <c r="G12" s="121"/>
    </row>
    <row r="13" spans="1:7" ht="34.5" customHeight="1" thickBot="1" x14ac:dyDescent="0.25">
      <c r="A13" s="41" t="s">
        <v>72</v>
      </c>
      <c r="B13" s="8">
        <v>0</v>
      </c>
      <c r="C13" s="8">
        <v>0</v>
      </c>
      <c r="D13" s="70"/>
      <c r="E13" s="8">
        <v>0</v>
      </c>
      <c r="F13" s="8">
        <v>0</v>
      </c>
      <c r="G13" s="121"/>
    </row>
    <row r="14" spans="1:7" ht="15" customHeight="1" thickBot="1" x14ac:dyDescent="0.3">
      <c r="A14" s="34" t="s">
        <v>80</v>
      </c>
      <c r="B14" s="35">
        <f t="shared" ref="B14:G14" si="0">SUM(B8:B13)</f>
        <v>252526.95</v>
      </c>
      <c r="C14" s="35">
        <f t="shared" si="0"/>
        <v>124946.41</v>
      </c>
      <c r="D14" s="36">
        <f t="shared" si="0"/>
        <v>65961.617400000003</v>
      </c>
      <c r="E14" s="35">
        <f t="shared" si="0"/>
        <v>11373.18</v>
      </c>
      <c r="F14" s="35">
        <f t="shared" si="0"/>
        <v>0</v>
      </c>
      <c r="G14" s="59">
        <f t="shared" si="0"/>
        <v>58984.792600000001</v>
      </c>
    </row>
    <row r="15" spans="1:7" ht="15" customHeight="1" x14ac:dyDescent="0.25">
      <c r="A15" s="68"/>
      <c r="B15" s="68"/>
      <c r="C15" s="68"/>
      <c r="D15" s="69"/>
      <c r="E15" s="68"/>
      <c r="F15" s="68"/>
      <c r="G15" s="69"/>
    </row>
    <row r="16" spans="1:7" ht="15.75" x14ac:dyDescent="0.25">
      <c r="A16" s="101" t="s">
        <v>106</v>
      </c>
      <c r="B16" s="101"/>
      <c r="C16" s="101"/>
      <c r="D16" s="101"/>
      <c r="E16" s="101"/>
      <c r="F16" s="101"/>
      <c r="G16" s="37">
        <f>G5+C14-D14</f>
        <v>390148.28260000004</v>
      </c>
    </row>
    <row r="17" spans="1:7" ht="15" customHeight="1" x14ac:dyDescent="0.25">
      <c r="A17" s="68"/>
      <c r="B17" s="68"/>
      <c r="C17" s="68"/>
      <c r="D17" s="69"/>
      <c r="E17" s="68"/>
      <c r="F17" s="68"/>
      <c r="G17" s="69"/>
    </row>
    <row r="18" spans="1:7" ht="15" customHeight="1" x14ac:dyDescent="0.25">
      <c r="A18" s="68"/>
      <c r="B18" s="68"/>
      <c r="C18" s="68"/>
      <c r="D18" s="69"/>
      <c r="E18" s="68"/>
      <c r="F18" s="68"/>
      <c r="G18" s="69"/>
    </row>
    <row r="19" spans="1:7" ht="15" customHeight="1" x14ac:dyDescent="0.25">
      <c r="A19" s="68"/>
      <c r="B19" s="68"/>
      <c r="C19" s="68"/>
      <c r="D19" s="69"/>
      <c r="E19" s="68"/>
      <c r="F19" s="68"/>
      <c r="G19" s="69"/>
    </row>
    <row r="20" spans="1:7" ht="15.75" x14ac:dyDescent="0.25">
      <c r="A20" s="101" t="s">
        <v>88</v>
      </c>
      <c r="B20" s="101"/>
      <c r="C20" s="101"/>
      <c r="D20" s="101"/>
      <c r="E20" s="101"/>
      <c r="F20" s="101"/>
      <c r="G20" s="37">
        <v>50085.47</v>
      </c>
    </row>
    <row r="21" spans="1:7" ht="15" customHeight="1" thickBot="1" x14ac:dyDescent="0.3">
      <c r="A21" s="68"/>
      <c r="B21" s="68"/>
      <c r="C21" s="68"/>
      <c r="D21" s="69"/>
      <c r="E21" s="68"/>
      <c r="F21" s="68"/>
      <c r="G21" s="69"/>
    </row>
    <row r="22" spans="1:7" ht="15" customHeight="1" thickBot="1" x14ac:dyDescent="0.25">
      <c r="A22" s="71" t="s">
        <v>81</v>
      </c>
      <c r="B22" s="21">
        <f>'выборка 15'!Q15</f>
        <v>24567.34</v>
      </c>
      <c r="C22" s="21">
        <f>'выборка 15'!T15</f>
        <v>16338.68</v>
      </c>
      <c r="D22" s="72">
        <v>0</v>
      </c>
      <c r="E22" s="21">
        <v>1438.37</v>
      </c>
      <c r="F22" s="21">
        <v>0</v>
      </c>
      <c r="G22" s="73">
        <f>C22-D22</f>
        <v>16338.68</v>
      </c>
    </row>
    <row r="23" spans="1:7" x14ac:dyDescent="0.2">
      <c r="G23" s="42"/>
    </row>
    <row r="24" spans="1:7" ht="15.75" x14ac:dyDescent="0.25">
      <c r="A24" s="101" t="s">
        <v>106</v>
      </c>
      <c r="B24" s="101"/>
      <c r="C24" s="101"/>
      <c r="D24" s="101"/>
      <c r="E24" s="101"/>
      <c r="F24" s="101"/>
      <c r="G24" s="37">
        <f>G20+C22-D22</f>
        <v>66424.149999999994</v>
      </c>
    </row>
    <row r="27" spans="1:7" x14ac:dyDescent="0.2">
      <c r="A27" s="119" t="s">
        <v>103</v>
      </c>
      <c r="B27" s="119"/>
      <c r="C27" s="119"/>
      <c r="D27" s="119"/>
      <c r="E27" s="11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23" t="s">
        <v>73</v>
      </c>
      <c r="B2" s="123"/>
      <c r="C2" s="123"/>
      <c r="D2" s="123"/>
      <c r="E2" s="123"/>
      <c r="F2" s="123"/>
      <c r="G2" s="123"/>
      <c r="H2" s="123"/>
      <c r="I2" s="123"/>
    </row>
    <row r="3" spans="1:9" ht="17.25" x14ac:dyDescent="0.3">
      <c r="A3" s="123" t="s">
        <v>83</v>
      </c>
      <c r="B3" s="123"/>
      <c r="C3" s="123"/>
      <c r="D3" s="123"/>
      <c r="E3" s="123"/>
      <c r="F3" s="123"/>
      <c r="G3" s="123"/>
      <c r="H3" s="123"/>
      <c r="I3" s="123"/>
    </row>
    <row r="4" spans="1:9" ht="17.25" x14ac:dyDescent="0.3">
      <c r="A4" s="123" t="s">
        <v>104</v>
      </c>
      <c r="B4" s="123"/>
      <c r="C4" s="123"/>
      <c r="D4" s="123"/>
      <c r="E4" s="123"/>
      <c r="F4" s="123"/>
      <c r="G4" s="123"/>
      <c r="H4" s="123"/>
      <c r="I4" s="123"/>
    </row>
    <row r="5" spans="1:9" ht="13.5" thickBot="1" x14ac:dyDescent="0.25"/>
    <row r="6" spans="1:9" ht="45.75" thickBot="1" x14ac:dyDescent="0.25">
      <c r="A6" s="43" t="s">
        <v>15</v>
      </c>
      <c r="B6" s="44" t="s">
        <v>16</v>
      </c>
      <c r="C6" s="45" t="s">
        <v>17</v>
      </c>
      <c r="D6" s="45" t="s">
        <v>74</v>
      </c>
      <c r="E6" s="45" t="s">
        <v>19</v>
      </c>
      <c r="F6" s="46" t="s">
        <v>93</v>
      </c>
      <c r="G6" s="46" t="s">
        <v>75</v>
      </c>
      <c r="H6" s="46" t="s">
        <v>25</v>
      </c>
      <c r="I6" s="7" t="s">
        <v>76</v>
      </c>
    </row>
    <row r="7" spans="1:9" x14ac:dyDescent="0.2">
      <c r="A7" s="47">
        <v>1</v>
      </c>
      <c r="B7" s="48">
        <v>2015</v>
      </c>
      <c r="C7" s="49" t="s">
        <v>91</v>
      </c>
      <c r="D7" s="50" t="s">
        <v>92</v>
      </c>
      <c r="E7" s="51" t="s">
        <v>94</v>
      </c>
      <c r="F7" s="52" t="s">
        <v>95</v>
      </c>
      <c r="G7" s="52"/>
      <c r="H7" s="52"/>
      <c r="I7" s="53">
        <v>44.32</v>
      </c>
    </row>
    <row r="8" spans="1:9" x14ac:dyDescent="0.2">
      <c r="A8" s="47">
        <v>2</v>
      </c>
      <c r="B8" s="48">
        <v>2015</v>
      </c>
      <c r="C8" s="49" t="s">
        <v>91</v>
      </c>
      <c r="D8" s="50" t="s">
        <v>96</v>
      </c>
      <c r="E8" s="51" t="s">
        <v>97</v>
      </c>
      <c r="F8" s="52" t="s">
        <v>98</v>
      </c>
      <c r="G8" s="52"/>
      <c r="H8" s="52"/>
      <c r="I8" s="53">
        <v>1311.31</v>
      </c>
    </row>
    <row r="9" spans="1:9" ht="38.25" x14ac:dyDescent="0.2">
      <c r="A9" s="47">
        <v>3</v>
      </c>
      <c r="B9" s="48">
        <v>2015</v>
      </c>
      <c r="C9" s="49" t="s">
        <v>91</v>
      </c>
      <c r="D9" s="50"/>
      <c r="E9" s="51" t="s">
        <v>99</v>
      </c>
      <c r="F9" s="52" t="s">
        <v>100</v>
      </c>
      <c r="G9" s="52"/>
      <c r="H9" s="52"/>
      <c r="I9" s="53">
        <v>7857.36</v>
      </c>
    </row>
    <row r="10" spans="1:9" x14ac:dyDescent="0.2">
      <c r="A10" s="47">
        <v>4</v>
      </c>
      <c r="B10" s="48">
        <v>2015</v>
      </c>
      <c r="C10" s="49" t="s">
        <v>91</v>
      </c>
      <c r="D10" s="50"/>
      <c r="E10" s="51" t="s">
        <v>101</v>
      </c>
      <c r="F10" s="52" t="s">
        <v>102</v>
      </c>
      <c r="G10" s="52"/>
      <c r="H10" s="52"/>
      <c r="I10" s="53">
        <v>7644.98</v>
      </c>
    </row>
    <row r="11" spans="1:9" x14ac:dyDescent="0.2">
      <c r="A11" s="47"/>
      <c r="B11" s="48"/>
      <c r="C11" s="49"/>
      <c r="D11" s="50"/>
      <c r="E11" s="51"/>
      <c r="F11" s="52"/>
      <c r="G11" s="52"/>
      <c r="H11" s="52"/>
      <c r="I11" s="53"/>
    </row>
    <row r="12" spans="1:9" x14ac:dyDescent="0.2">
      <c r="A12" s="47"/>
      <c r="B12" s="48"/>
      <c r="C12" s="49"/>
      <c r="D12" s="50"/>
      <c r="E12" s="51"/>
      <c r="F12" s="52"/>
      <c r="G12" s="52"/>
      <c r="H12" s="52"/>
      <c r="I12" s="53"/>
    </row>
    <row r="13" spans="1:9" x14ac:dyDescent="0.2">
      <c r="A13" s="47"/>
      <c r="B13" s="48"/>
      <c r="C13" s="49"/>
      <c r="D13" s="50"/>
      <c r="E13" s="51"/>
      <c r="F13" s="52"/>
      <c r="G13" s="52"/>
      <c r="H13" s="52"/>
      <c r="I13" s="53"/>
    </row>
    <row r="14" spans="1:9" x14ac:dyDescent="0.2">
      <c r="A14" s="47"/>
      <c r="B14" s="48"/>
      <c r="C14" s="49"/>
      <c r="D14" s="50"/>
      <c r="E14" s="51"/>
      <c r="F14" s="52"/>
      <c r="G14" s="52"/>
      <c r="H14" s="52"/>
      <c r="I14" s="53"/>
    </row>
    <row r="15" spans="1:9" x14ac:dyDescent="0.2">
      <c r="A15" s="47"/>
      <c r="B15" s="129" t="s">
        <v>87</v>
      </c>
      <c r="C15" s="130"/>
      <c r="D15" s="130"/>
      <c r="E15" s="130"/>
      <c r="F15" s="130"/>
      <c r="G15" s="130"/>
      <c r="H15" s="131"/>
      <c r="I15" s="53">
        <f>1306.8*1</f>
        <v>1306.8</v>
      </c>
    </row>
    <row r="16" spans="1:9" ht="15.75" thickBot="1" x14ac:dyDescent="0.25">
      <c r="A16" s="54"/>
      <c r="B16" s="124" t="s">
        <v>77</v>
      </c>
      <c r="C16" s="125"/>
      <c r="D16" s="125"/>
      <c r="E16" s="125"/>
      <c r="F16" s="125"/>
      <c r="G16" s="125"/>
      <c r="H16" s="126"/>
      <c r="I16" s="55">
        <f>'выборка 15'!AQ15+'выборка 15'!AR15</f>
        <v>4361.2993999999999</v>
      </c>
    </row>
    <row r="17" spans="1:9" ht="15.75" thickBot="1" x14ac:dyDescent="0.3">
      <c r="A17" s="105" t="s">
        <v>78</v>
      </c>
      <c r="B17" s="106"/>
      <c r="C17" s="106"/>
      <c r="D17" s="56"/>
      <c r="E17" s="56"/>
      <c r="F17" s="56"/>
      <c r="G17" s="56"/>
      <c r="H17" s="56"/>
      <c r="I17" s="57">
        <f>SUM(I7:I16)</f>
        <v>22526.0694</v>
      </c>
    </row>
    <row r="18" spans="1:9" x14ac:dyDescent="0.2">
      <c r="A18" s="127"/>
      <c r="B18" s="127"/>
      <c r="C18" s="128"/>
      <c r="D18" s="128"/>
      <c r="E18" s="128"/>
      <c r="F18" s="128"/>
      <c r="G18" s="128"/>
      <c r="H18" s="128"/>
      <c r="I18" s="128"/>
    </row>
    <row r="22" spans="1:9" ht="15" x14ac:dyDescent="0.25">
      <c r="A22" s="122" t="s">
        <v>103</v>
      </c>
      <c r="B22" s="122"/>
      <c r="C22" s="122"/>
      <c r="D22" s="122"/>
      <c r="E22" s="122"/>
      <c r="F22" s="122"/>
      <c r="G22" s="122"/>
      <c r="H22" s="122"/>
      <c r="I22" s="122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workbookViewId="0">
      <selection activeCell="D22" sqref="D22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4" ht="78" customHeight="1" x14ac:dyDescent="0.2">
      <c r="A2" s="98" t="s">
        <v>131</v>
      </c>
      <c r="B2" s="98"/>
      <c r="C2" s="98"/>
      <c r="D2" s="98"/>
    </row>
    <row r="3" spans="1:4" ht="23.25" x14ac:dyDescent="0.35">
      <c r="A3" s="91"/>
      <c r="B3" s="91"/>
      <c r="C3" s="91"/>
      <c r="D3" s="91"/>
    </row>
    <row r="4" spans="1:4" ht="13.5" thickBot="1" x14ac:dyDescent="0.25"/>
    <row r="5" spans="1:4" ht="60" customHeight="1" thickBot="1" x14ac:dyDescent="0.3">
      <c r="A5" s="82"/>
      <c r="B5" s="38" t="s">
        <v>60</v>
      </c>
      <c r="C5" s="38" t="s">
        <v>61</v>
      </c>
      <c r="D5" s="38" t="s">
        <v>62</v>
      </c>
    </row>
    <row r="6" spans="1:4" ht="14.25" customHeight="1" thickBot="1" x14ac:dyDescent="0.3">
      <c r="A6" s="99" t="s">
        <v>118</v>
      </c>
      <c r="B6" s="100"/>
      <c r="C6" s="32">
        <v>-52954.61</v>
      </c>
      <c r="D6" s="33"/>
    </row>
    <row r="7" spans="1:4" x14ac:dyDescent="0.2">
      <c r="A7" s="14" t="s">
        <v>119</v>
      </c>
      <c r="B7" s="86">
        <f>'[1]декабрь ТР 16'!$E$57</f>
        <v>74052</v>
      </c>
      <c r="C7" s="5">
        <f>'[1]декабрь ТР 16'!$K$57</f>
        <v>51909.88</v>
      </c>
      <c r="D7" s="132">
        <f>'расход ТР '!H63</f>
        <v>36124.917800000003</v>
      </c>
    </row>
    <row r="8" spans="1:4" ht="13.5" thickBot="1" x14ac:dyDescent="0.25">
      <c r="A8" s="14" t="s">
        <v>109</v>
      </c>
      <c r="B8" s="2">
        <f>'[1]декабрь ТР 16'!$I$57</f>
        <v>2127.7799999999997</v>
      </c>
      <c r="C8" s="2">
        <f>'[1]сентябрь ТР'!$M$57</f>
        <v>684.64</v>
      </c>
      <c r="D8" s="133"/>
    </row>
    <row r="9" spans="1:4" ht="15.75" thickBot="1" x14ac:dyDescent="0.3">
      <c r="A9" s="34" t="s">
        <v>66</v>
      </c>
      <c r="B9" s="35">
        <f>SUM(B7:B8)</f>
        <v>76179.78</v>
      </c>
      <c r="C9" s="35">
        <f>SUM(C6:C8)</f>
        <v>-360.09000000000322</v>
      </c>
      <c r="D9" s="76">
        <f>SUM(D7:D8)</f>
        <v>36124.917800000003</v>
      </c>
    </row>
    <row r="11" spans="1:4" ht="15.75" hidden="1" customHeight="1" x14ac:dyDescent="0.25">
      <c r="A11" s="101" t="s">
        <v>114</v>
      </c>
      <c r="B11" s="101"/>
      <c r="C11" s="101"/>
      <c r="D11" s="85">
        <f>C9-D9</f>
        <v>-36485.007800000007</v>
      </c>
    </row>
    <row r="13" spans="1:4" ht="15.75" hidden="1" customHeight="1" x14ac:dyDescent="0.25">
      <c r="A13" s="101" t="s">
        <v>111</v>
      </c>
      <c r="B13" s="101"/>
      <c r="C13" s="101"/>
      <c r="D13" s="84">
        <v>14212.47</v>
      </c>
    </row>
    <row r="14" spans="1:4" ht="15" hidden="1" x14ac:dyDescent="0.25">
      <c r="A14" s="68"/>
      <c r="B14" s="68"/>
      <c r="C14" s="68"/>
      <c r="D14" s="69"/>
    </row>
    <row r="15" spans="1:4" ht="13.5" hidden="1" thickBot="1" x14ac:dyDescent="0.25">
      <c r="A15" s="71" t="s">
        <v>81</v>
      </c>
      <c r="B15" s="21">
        <v>22272.720000000001</v>
      </c>
      <c r="C15" s="21">
        <v>19473.46</v>
      </c>
      <c r="D15" s="72">
        <v>0</v>
      </c>
    </row>
    <row r="16" spans="1:4" hidden="1" x14ac:dyDescent="0.2"/>
    <row r="17" spans="1:5" ht="15.75" hidden="1" customHeight="1" x14ac:dyDescent="0.25">
      <c r="A17" s="101" t="s">
        <v>110</v>
      </c>
      <c r="B17" s="101"/>
      <c r="C17" s="101"/>
      <c r="D17" s="85">
        <f>D13+C15-D15</f>
        <v>33685.93</v>
      </c>
    </row>
    <row r="18" spans="1:5" ht="15.75" customHeight="1" x14ac:dyDescent="0.25">
      <c r="A18" s="92" t="s">
        <v>132</v>
      </c>
      <c r="B18" s="92"/>
      <c r="C18" s="92"/>
      <c r="D18" s="93">
        <f>C9-D9</f>
        <v>-36485.007800000007</v>
      </c>
      <c r="E18" s="92"/>
    </row>
    <row r="19" spans="1:5" ht="15.75" customHeight="1" x14ac:dyDescent="0.2"/>
    <row r="21" spans="1:5" x14ac:dyDescent="0.2">
      <c r="A21" s="87" t="s">
        <v>133</v>
      </c>
      <c r="B21" s="87"/>
      <c r="C21" s="87"/>
      <c r="D21" s="90">
        <v>73781.119999999995</v>
      </c>
      <c r="E21" s="87"/>
    </row>
    <row r="23" spans="1:5" x14ac:dyDescent="0.2">
      <c r="A23" s="80" t="s">
        <v>134</v>
      </c>
      <c r="B23" s="80"/>
      <c r="C23" s="80"/>
      <c r="D23" s="80"/>
    </row>
  </sheetData>
  <mergeCells count="6">
    <mergeCell ref="A2:D2"/>
    <mergeCell ref="A6:B6"/>
    <mergeCell ref="A11:C11"/>
    <mergeCell ref="A13:C13"/>
    <mergeCell ref="A17:C17"/>
    <mergeCell ref="D7:D8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H75" sqref="H75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10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x14ac:dyDescent="0.25">
      <c r="A2" s="111" t="s">
        <v>15</v>
      </c>
      <c r="B2" s="113" t="s">
        <v>16</v>
      </c>
      <c r="C2" s="113" t="s">
        <v>17</v>
      </c>
      <c r="D2" s="113" t="s">
        <v>18</v>
      </c>
      <c r="E2" s="113" t="s">
        <v>19</v>
      </c>
      <c r="F2" s="113" t="s">
        <v>20</v>
      </c>
      <c r="G2" s="113" t="s">
        <v>21</v>
      </c>
      <c r="H2" s="113" t="s">
        <v>22</v>
      </c>
      <c r="I2" s="116" t="s">
        <v>23</v>
      </c>
      <c r="J2" s="117"/>
    </row>
    <row r="3" spans="1:10" ht="29.25" customHeight="1" thickBot="1" x14ac:dyDescent="0.3">
      <c r="A3" s="112"/>
      <c r="B3" s="114"/>
      <c r="C3" s="115"/>
      <c r="D3" s="115"/>
      <c r="E3" s="115"/>
      <c r="F3" s="114"/>
      <c r="G3" s="114"/>
      <c r="H3" s="114"/>
      <c r="I3" s="10" t="s">
        <v>24</v>
      </c>
      <c r="J3" s="11" t="s">
        <v>25</v>
      </c>
    </row>
    <row r="4" spans="1:10" x14ac:dyDescent="0.2">
      <c r="A4" s="5">
        <v>1</v>
      </c>
      <c r="B4" s="78">
        <v>2016</v>
      </c>
      <c r="C4" s="94" t="s">
        <v>120</v>
      </c>
      <c r="D4" s="94" t="s">
        <v>129</v>
      </c>
      <c r="E4" s="94" t="s">
        <v>130</v>
      </c>
      <c r="F4" s="5"/>
      <c r="G4" s="26"/>
      <c r="H4" s="95">
        <v>1616</v>
      </c>
      <c r="I4" s="5"/>
      <c r="J4" s="25"/>
    </row>
    <row r="5" spans="1:10" hidden="1" x14ac:dyDescent="0.2">
      <c r="A5" s="2">
        <v>2</v>
      </c>
      <c r="B5" s="78"/>
      <c r="C5" s="94"/>
      <c r="D5" s="94"/>
      <c r="E5" s="94"/>
      <c r="F5" s="2"/>
      <c r="G5" s="75"/>
      <c r="H5" s="2"/>
      <c r="I5" s="2"/>
      <c r="J5" s="2"/>
    </row>
    <row r="6" spans="1:10" hidden="1" x14ac:dyDescent="0.2">
      <c r="A6" s="2">
        <v>3</v>
      </c>
      <c r="B6" s="78"/>
      <c r="C6" s="94"/>
      <c r="D6" s="94"/>
      <c r="E6" s="94"/>
      <c r="F6" s="2"/>
      <c r="G6" s="75"/>
      <c r="H6" s="2"/>
      <c r="I6" s="2"/>
      <c r="J6" s="2"/>
    </row>
    <row r="7" spans="1:10" hidden="1" x14ac:dyDescent="0.2">
      <c r="A7" s="2">
        <v>4</v>
      </c>
      <c r="B7" s="78"/>
      <c r="C7" s="94"/>
      <c r="D7" s="94"/>
      <c r="E7" s="94"/>
      <c r="F7" s="2"/>
      <c r="G7" s="52"/>
      <c r="H7" s="53"/>
      <c r="I7" s="2"/>
      <c r="J7" s="2"/>
    </row>
    <row r="8" spans="1:10" hidden="1" x14ac:dyDescent="0.2">
      <c r="A8" s="2">
        <v>5</v>
      </c>
      <c r="B8" s="78"/>
      <c r="C8" s="89"/>
      <c r="D8" s="50"/>
      <c r="E8" s="51"/>
      <c r="F8" s="2"/>
      <c r="G8" s="52"/>
      <c r="H8" s="53"/>
      <c r="I8" s="2"/>
      <c r="J8" s="2"/>
    </row>
    <row r="9" spans="1:10" hidden="1" x14ac:dyDescent="0.2">
      <c r="A9" s="2">
        <v>6</v>
      </c>
      <c r="B9" s="78"/>
      <c r="C9" s="49"/>
      <c r="D9" s="88"/>
      <c r="E9" s="51"/>
      <c r="F9" s="2"/>
      <c r="G9" s="52"/>
      <c r="H9" s="53"/>
      <c r="I9" s="2"/>
      <c r="J9" s="2"/>
    </row>
    <row r="10" spans="1:10" hidden="1" x14ac:dyDescent="0.2">
      <c r="A10" s="2">
        <v>7</v>
      </c>
      <c r="B10" s="78"/>
      <c r="C10" s="49"/>
      <c r="D10" s="51"/>
      <c r="E10" s="51"/>
      <c r="F10" s="2"/>
      <c r="G10" s="52"/>
      <c r="H10" s="53"/>
      <c r="I10" s="2"/>
      <c r="J10" s="2"/>
    </row>
    <row r="11" spans="1:10" hidden="1" x14ac:dyDescent="0.2">
      <c r="A11" s="2">
        <v>8</v>
      </c>
      <c r="B11" s="78"/>
      <c r="C11" s="49"/>
      <c r="D11" s="50"/>
      <c r="E11" s="51"/>
      <c r="F11" s="2"/>
      <c r="G11" s="52"/>
      <c r="H11" s="77"/>
      <c r="I11" s="2"/>
      <c r="J11" s="2"/>
    </row>
    <row r="12" spans="1:10" hidden="1" x14ac:dyDescent="0.2">
      <c r="A12" s="2">
        <v>9</v>
      </c>
      <c r="B12" s="78"/>
      <c r="C12" s="49"/>
      <c r="D12" s="50"/>
      <c r="E12" s="2"/>
      <c r="F12" s="2"/>
      <c r="G12" s="75"/>
      <c r="H12" s="2"/>
      <c r="I12" s="2"/>
      <c r="J12" s="2"/>
    </row>
    <row r="13" spans="1:10" hidden="1" x14ac:dyDescent="0.2">
      <c r="A13" s="2">
        <v>10</v>
      </c>
      <c r="B13" s="78"/>
      <c r="C13" s="49"/>
      <c r="D13" s="75"/>
      <c r="E13" s="2"/>
      <c r="F13" s="2"/>
      <c r="G13" s="75"/>
      <c r="H13" s="2"/>
      <c r="I13" s="2"/>
      <c r="J13" s="2"/>
    </row>
    <row r="14" spans="1:10" hidden="1" x14ac:dyDescent="0.2">
      <c r="A14" s="2">
        <v>11</v>
      </c>
      <c r="B14" s="78"/>
      <c r="C14" s="49"/>
      <c r="D14" s="75"/>
      <c r="E14" s="75"/>
      <c r="F14" s="2"/>
      <c r="G14" s="75"/>
      <c r="H14" s="2"/>
      <c r="I14" s="2"/>
      <c r="J14" s="2"/>
    </row>
    <row r="15" spans="1:10" hidden="1" x14ac:dyDescent="0.2">
      <c r="A15" s="2">
        <v>12</v>
      </c>
      <c r="B15" s="78"/>
      <c r="C15" s="49"/>
      <c r="D15" s="75"/>
      <c r="E15" s="2"/>
      <c r="F15" s="2"/>
      <c r="G15" s="75"/>
      <c r="H15" s="2"/>
      <c r="I15" s="2"/>
      <c r="J15" s="2"/>
    </row>
    <row r="16" spans="1:10" hidden="1" x14ac:dyDescent="0.2">
      <c r="A16" s="2">
        <v>13</v>
      </c>
      <c r="B16" s="78"/>
      <c r="C16" s="49"/>
      <c r="D16" s="75"/>
      <c r="E16" s="2"/>
      <c r="F16" s="2"/>
      <c r="G16" s="75"/>
      <c r="H16" s="2"/>
      <c r="I16" s="2"/>
      <c r="J16" s="2"/>
    </row>
    <row r="17" spans="1:10" hidden="1" x14ac:dyDescent="0.2">
      <c r="A17" s="2">
        <v>14</v>
      </c>
      <c r="B17" s="78"/>
      <c r="C17" s="49"/>
      <c r="D17" s="75"/>
      <c r="E17" s="2"/>
      <c r="F17" s="2"/>
      <c r="G17" s="75"/>
      <c r="H17" s="2"/>
      <c r="I17" s="2"/>
      <c r="J17" s="2"/>
    </row>
    <row r="18" spans="1:10" hidden="1" x14ac:dyDescent="0.2">
      <c r="A18" s="2">
        <v>15</v>
      </c>
      <c r="B18" s="78"/>
      <c r="C18" s="49"/>
      <c r="D18" s="75"/>
      <c r="E18" s="2"/>
      <c r="F18" s="2"/>
      <c r="G18" s="75"/>
      <c r="H18" s="2"/>
      <c r="I18" s="2"/>
      <c r="J18" s="2"/>
    </row>
    <row r="19" spans="1:10" hidden="1" x14ac:dyDescent="0.2">
      <c r="A19" s="2">
        <v>16</v>
      </c>
      <c r="B19" s="78"/>
      <c r="C19" s="49"/>
      <c r="D19" s="75"/>
      <c r="E19" s="75"/>
      <c r="F19" s="2"/>
      <c r="G19" s="75"/>
      <c r="H19" s="2"/>
      <c r="I19" s="2"/>
      <c r="J19" s="2"/>
    </row>
    <row r="20" spans="1:10" hidden="1" x14ac:dyDescent="0.2">
      <c r="A20" s="2">
        <v>17</v>
      </c>
      <c r="B20" s="48"/>
      <c r="C20" s="49"/>
      <c r="D20" s="75"/>
      <c r="E20" s="2"/>
      <c r="F20" s="2"/>
      <c r="G20" s="75"/>
      <c r="H20" s="2"/>
      <c r="I20" s="2"/>
      <c r="J20" s="2"/>
    </row>
    <row r="21" spans="1:10" hidden="1" x14ac:dyDescent="0.2">
      <c r="A21" s="2">
        <v>18</v>
      </c>
      <c r="B21" s="79"/>
      <c r="C21" s="49"/>
      <c r="D21" s="75"/>
      <c r="E21" s="2"/>
      <c r="F21" s="2"/>
      <c r="G21" s="75"/>
      <c r="H21" s="2"/>
      <c r="I21" s="2"/>
      <c r="J21" s="2"/>
    </row>
    <row r="22" spans="1:10" hidden="1" x14ac:dyDescent="0.2">
      <c r="A22" s="2">
        <v>19</v>
      </c>
      <c r="B22" s="79"/>
      <c r="C22" s="49"/>
      <c r="D22" s="75"/>
      <c r="E22" s="75"/>
      <c r="F22" s="2"/>
      <c r="G22" s="75"/>
      <c r="H22" s="2"/>
      <c r="I22" s="2"/>
      <c r="J22" s="2"/>
    </row>
    <row r="23" spans="1:10" hidden="1" x14ac:dyDescent="0.2">
      <c r="A23" s="2">
        <v>20</v>
      </c>
      <c r="B23" s="79"/>
      <c r="C23" s="49"/>
      <c r="D23" s="75"/>
      <c r="E23" s="2"/>
      <c r="F23" s="2"/>
      <c r="G23" s="75"/>
      <c r="H23" s="2"/>
      <c r="I23" s="2"/>
      <c r="J23" s="2"/>
    </row>
    <row r="24" spans="1:10" hidden="1" x14ac:dyDescent="0.2">
      <c r="A24" s="2">
        <v>21</v>
      </c>
      <c r="B24" s="79"/>
      <c r="C24" s="49"/>
      <c r="D24" s="75"/>
      <c r="E24" s="2"/>
      <c r="F24" s="2"/>
      <c r="G24" s="75"/>
      <c r="H24" s="2"/>
      <c r="I24" s="2"/>
      <c r="J24" s="2"/>
    </row>
    <row r="25" spans="1:10" hidden="1" x14ac:dyDescent="0.2">
      <c r="A25" s="2">
        <v>22</v>
      </c>
      <c r="B25" s="79"/>
      <c r="C25" s="49"/>
      <c r="D25" s="75"/>
      <c r="E25" s="2"/>
      <c r="F25" s="2"/>
      <c r="G25" s="75"/>
      <c r="H25" s="2"/>
      <c r="I25" s="2"/>
      <c r="J25" s="2"/>
    </row>
    <row r="26" spans="1:10" hidden="1" x14ac:dyDescent="0.2">
      <c r="A26" s="2">
        <v>23</v>
      </c>
      <c r="B26" s="79"/>
      <c r="C26" s="49"/>
      <c r="D26" s="75"/>
      <c r="E26" s="2"/>
      <c r="F26" s="2"/>
      <c r="G26" s="75"/>
      <c r="H26" s="2"/>
      <c r="I26" s="2"/>
      <c r="J26" s="2"/>
    </row>
    <row r="27" spans="1:10" hidden="1" x14ac:dyDescent="0.2">
      <c r="A27" s="2">
        <v>24</v>
      </c>
      <c r="B27" s="79"/>
      <c r="C27" s="49"/>
      <c r="D27" s="75"/>
      <c r="E27" s="75"/>
      <c r="F27" s="2"/>
      <c r="G27" s="75"/>
      <c r="H27" s="2"/>
      <c r="I27" s="2"/>
      <c r="J27" s="2"/>
    </row>
    <row r="28" spans="1:10" hidden="1" x14ac:dyDescent="0.2">
      <c r="A28" s="2">
        <v>25</v>
      </c>
      <c r="B28" s="79"/>
      <c r="C28" s="49"/>
      <c r="D28" s="75"/>
      <c r="E28" s="75"/>
      <c r="F28" s="2"/>
      <c r="G28" s="75"/>
      <c r="H28" s="2"/>
      <c r="I28" s="2"/>
      <c r="J28" s="2"/>
    </row>
    <row r="29" spans="1:10" hidden="1" x14ac:dyDescent="0.2">
      <c r="A29" s="2">
        <v>26</v>
      </c>
      <c r="B29" s="2"/>
      <c r="C29" s="49"/>
      <c r="D29" s="75"/>
      <c r="E29" s="2"/>
      <c r="F29" s="2"/>
      <c r="G29" s="75"/>
      <c r="H29" s="2"/>
      <c r="I29" s="2"/>
      <c r="J29" s="2"/>
    </row>
    <row r="30" spans="1:10" hidden="1" x14ac:dyDescent="0.2">
      <c r="A30" s="2">
        <v>27</v>
      </c>
      <c r="B30" s="2"/>
      <c r="C30" s="49"/>
      <c r="D30" s="75"/>
      <c r="E30" s="2"/>
      <c r="F30" s="2"/>
      <c r="G30" s="75"/>
      <c r="H30" s="2"/>
      <c r="I30" s="2"/>
      <c r="J30" s="2"/>
    </row>
    <row r="31" spans="1:10" hidden="1" x14ac:dyDescent="0.2">
      <c r="A31" s="2">
        <v>28</v>
      </c>
      <c r="B31" s="2"/>
      <c r="C31" s="49"/>
      <c r="D31" s="75"/>
      <c r="E31" s="75"/>
      <c r="F31" s="2"/>
      <c r="G31" s="75"/>
      <c r="H31" s="2"/>
      <c r="I31" s="2"/>
      <c r="J31" s="2"/>
    </row>
    <row r="32" spans="1:10" hidden="1" x14ac:dyDescent="0.2">
      <c r="A32" s="2">
        <v>29</v>
      </c>
      <c r="B32" s="2"/>
      <c r="C32" s="49"/>
      <c r="D32" s="75"/>
      <c r="E32" s="2"/>
      <c r="F32" s="2"/>
      <c r="G32" s="75"/>
      <c r="H32" s="2"/>
      <c r="I32" s="2"/>
      <c r="J32" s="2"/>
    </row>
    <row r="33" spans="1:10" hidden="1" x14ac:dyDescent="0.2">
      <c r="A33" s="2">
        <v>30</v>
      </c>
      <c r="B33" s="2"/>
      <c r="C33" s="49"/>
      <c r="D33" s="75"/>
      <c r="E33" s="2"/>
      <c r="F33" s="2"/>
      <c r="G33" s="75"/>
      <c r="H33" s="2"/>
      <c r="I33" s="2"/>
      <c r="J33" s="2"/>
    </row>
    <row r="34" spans="1:10" hidden="1" x14ac:dyDescent="0.2">
      <c r="A34" s="2">
        <v>31</v>
      </c>
      <c r="B34" s="2"/>
      <c r="C34" s="49"/>
      <c r="D34" s="75"/>
      <c r="E34" s="2"/>
      <c r="F34" s="2"/>
      <c r="G34" s="75"/>
      <c r="H34" s="2"/>
      <c r="I34" s="2"/>
      <c r="J34" s="2"/>
    </row>
    <row r="35" spans="1:10" hidden="1" x14ac:dyDescent="0.2">
      <c r="A35" s="2">
        <v>32</v>
      </c>
      <c r="B35" s="2"/>
      <c r="C35" s="49"/>
      <c r="D35" s="75"/>
      <c r="E35" s="2"/>
      <c r="F35" s="2"/>
      <c r="G35" s="75"/>
      <c r="H35" s="2"/>
      <c r="I35" s="2"/>
      <c r="J35" s="2"/>
    </row>
    <row r="36" spans="1:10" hidden="1" x14ac:dyDescent="0.2">
      <c r="A36" s="2">
        <v>33</v>
      </c>
      <c r="B36" s="2"/>
      <c r="C36" s="49"/>
      <c r="D36" s="75"/>
      <c r="E36" s="2"/>
      <c r="F36" s="2"/>
      <c r="G36" s="75"/>
      <c r="H36" s="2"/>
      <c r="I36" s="2"/>
      <c r="J36" s="2"/>
    </row>
    <row r="37" spans="1:10" hidden="1" x14ac:dyDescent="0.2">
      <c r="A37" s="2">
        <v>34</v>
      </c>
      <c r="B37" s="2"/>
      <c r="C37" s="49"/>
      <c r="D37" s="75"/>
      <c r="E37" s="2"/>
      <c r="F37" s="2"/>
      <c r="G37" s="75"/>
      <c r="H37" s="2"/>
      <c r="I37" s="2"/>
      <c r="J37" s="2"/>
    </row>
    <row r="38" spans="1:10" hidden="1" x14ac:dyDescent="0.2">
      <c r="A38" s="2">
        <v>35</v>
      </c>
      <c r="B38" s="2"/>
      <c r="C38" s="49"/>
      <c r="D38" s="75"/>
      <c r="E38" s="2"/>
      <c r="F38" s="2"/>
      <c r="G38" s="75"/>
      <c r="H38" s="2"/>
      <c r="I38" s="2"/>
      <c r="J38" s="2"/>
    </row>
    <row r="39" spans="1:10" hidden="1" x14ac:dyDescent="0.2">
      <c r="A39" s="2">
        <v>36</v>
      </c>
      <c r="B39" s="2"/>
      <c r="C39" s="49"/>
      <c r="D39" s="75"/>
      <c r="E39" s="2"/>
      <c r="F39" s="2"/>
      <c r="G39" s="75"/>
      <c r="H39" s="2"/>
      <c r="I39" s="2"/>
      <c r="J39" s="2"/>
    </row>
    <row r="40" spans="1:10" hidden="1" x14ac:dyDescent="0.2">
      <c r="A40" s="2">
        <v>37</v>
      </c>
      <c r="B40" s="2"/>
      <c r="C40" s="49"/>
      <c r="D40" s="75"/>
      <c r="E40" s="2"/>
      <c r="F40" s="2"/>
      <c r="G40" s="75"/>
      <c r="H40" s="2"/>
      <c r="I40" s="2"/>
      <c r="J40" s="2"/>
    </row>
    <row r="41" spans="1:10" hidden="1" x14ac:dyDescent="0.2">
      <c r="A41" s="2">
        <v>17</v>
      </c>
      <c r="B41" s="89"/>
      <c r="C41" s="49"/>
      <c r="D41" s="75"/>
      <c r="E41" s="2"/>
      <c r="F41" s="2"/>
      <c r="G41" s="75"/>
      <c r="H41" s="2"/>
      <c r="I41" s="2"/>
      <c r="J41" s="2"/>
    </row>
    <row r="42" spans="1:10" hidden="1" x14ac:dyDescent="0.2">
      <c r="A42" s="2">
        <v>18</v>
      </c>
      <c r="B42" s="89"/>
      <c r="C42" s="49"/>
      <c r="D42" s="75"/>
      <c r="E42" s="2"/>
      <c r="F42" s="2"/>
      <c r="G42" s="75"/>
      <c r="H42" s="2"/>
      <c r="I42" s="2"/>
      <c r="J42" s="2"/>
    </row>
    <row r="43" spans="1:10" hidden="1" x14ac:dyDescent="0.2">
      <c r="A43" s="2">
        <v>19</v>
      </c>
      <c r="B43" s="89"/>
      <c r="C43" s="49"/>
      <c r="D43" s="75"/>
      <c r="E43" s="2"/>
      <c r="F43" s="2"/>
      <c r="G43" s="75"/>
      <c r="H43" s="2"/>
      <c r="I43" s="2"/>
      <c r="J43" s="2"/>
    </row>
    <row r="44" spans="1:10" hidden="1" x14ac:dyDescent="0.2">
      <c r="A44" s="2">
        <v>20</v>
      </c>
      <c r="B44" s="89"/>
      <c r="C44" s="49"/>
      <c r="D44" s="75"/>
      <c r="E44" s="2"/>
      <c r="F44" s="2"/>
      <c r="G44" s="75"/>
      <c r="H44" s="2"/>
      <c r="I44" s="2"/>
      <c r="J44" s="2"/>
    </row>
    <row r="45" spans="1:10" hidden="1" x14ac:dyDescent="0.2">
      <c r="A45" s="2"/>
      <c r="B45" s="2"/>
      <c r="C45" s="49"/>
      <c r="D45" s="75"/>
      <c r="E45" s="2"/>
      <c r="F45" s="2"/>
      <c r="G45" s="75"/>
      <c r="H45" s="2"/>
      <c r="I45" s="2"/>
      <c r="J45" s="2"/>
    </row>
    <row r="46" spans="1:10" hidden="1" x14ac:dyDescent="0.2">
      <c r="A46" s="2"/>
      <c r="B46" s="2"/>
      <c r="C46" s="49"/>
      <c r="D46" s="75"/>
      <c r="E46" s="2"/>
      <c r="F46" s="2"/>
      <c r="G46" s="75"/>
      <c r="H46" s="2"/>
      <c r="I46" s="2"/>
      <c r="J46" s="2"/>
    </row>
    <row r="47" spans="1:10" hidden="1" x14ac:dyDescent="0.2">
      <c r="A47" s="2">
        <v>21</v>
      </c>
      <c r="B47" s="2"/>
      <c r="C47" s="49"/>
      <c r="D47" s="75"/>
      <c r="E47" s="2"/>
      <c r="F47" s="2"/>
      <c r="G47" s="75"/>
      <c r="H47" s="2"/>
      <c r="I47" s="2"/>
      <c r="J47" s="2"/>
    </row>
    <row r="48" spans="1:10" hidden="1" x14ac:dyDescent="0.2">
      <c r="A48" s="2">
        <v>22</v>
      </c>
      <c r="B48" s="79"/>
      <c r="C48" s="49"/>
      <c r="D48" s="75"/>
      <c r="E48" s="2"/>
      <c r="F48" s="2"/>
      <c r="G48" s="75"/>
      <c r="H48" s="2"/>
      <c r="I48" s="2"/>
      <c r="J48" s="2"/>
    </row>
    <row r="49" spans="1:10" hidden="1" x14ac:dyDescent="0.2">
      <c r="A49" s="2">
        <v>23</v>
      </c>
      <c r="B49" s="79"/>
      <c r="C49" s="89"/>
      <c r="D49" s="75"/>
      <c r="E49" s="2"/>
      <c r="F49" s="2"/>
      <c r="G49" s="75"/>
      <c r="H49" s="2"/>
      <c r="I49" s="8"/>
      <c r="J49" s="8"/>
    </row>
    <row r="50" spans="1:10" hidden="1" x14ac:dyDescent="0.2">
      <c r="A50" s="2">
        <v>24</v>
      </c>
      <c r="B50" s="79"/>
      <c r="C50" s="89"/>
      <c r="D50" s="75"/>
      <c r="E50" s="2"/>
      <c r="F50" s="2"/>
      <c r="G50" s="75"/>
      <c r="H50" s="2"/>
      <c r="I50" s="8"/>
      <c r="J50" s="8"/>
    </row>
    <row r="51" spans="1:10" hidden="1" x14ac:dyDescent="0.2">
      <c r="A51" s="2">
        <v>25</v>
      </c>
      <c r="B51" s="79"/>
      <c r="C51" s="89"/>
      <c r="D51" s="75"/>
      <c r="E51" s="2"/>
      <c r="F51" s="2"/>
      <c r="G51" s="75"/>
      <c r="H51" s="2"/>
      <c r="I51" s="8"/>
      <c r="J51" s="8"/>
    </row>
    <row r="52" spans="1:10" hidden="1" x14ac:dyDescent="0.2">
      <c r="A52" s="2">
        <v>2</v>
      </c>
      <c r="B52" s="78">
        <v>2016</v>
      </c>
      <c r="C52" s="89"/>
      <c r="D52" s="75"/>
      <c r="E52" s="2"/>
      <c r="F52" s="2"/>
      <c r="G52" s="75"/>
      <c r="H52" s="24"/>
      <c r="I52" s="8"/>
      <c r="J52" s="8"/>
    </row>
    <row r="53" spans="1:10" hidden="1" x14ac:dyDescent="0.2">
      <c r="A53" s="2">
        <v>3</v>
      </c>
      <c r="B53" s="78">
        <v>2016</v>
      </c>
      <c r="C53" s="89"/>
      <c r="D53" s="75"/>
      <c r="E53" s="2"/>
      <c r="F53" s="2"/>
      <c r="G53" s="75"/>
      <c r="H53" s="24"/>
      <c r="I53" s="8"/>
      <c r="J53" s="8"/>
    </row>
    <row r="54" spans="1:10" hidden="1" x14ac:dyDescent="0.2">
      <c r="A54" s="2">
        <v>4</v>
      </c>
      <c r="B54" s="78">
        <v>2016</v>
      </c>
      <c r="C54" s="89"/>
      <c r="D54" s="75"/>
      <c r="E54" s="2"/>
      <c r="F54" s="2"/>
      <c r="G54" s="75"/>
      <c r="H54" s="24"/>
      <c r="I54" s="8"/>
      <c r="J54" s="8"/>
    </row>
    <row r="55" spans="1:10" x14ac:dyDescent="0.2">
      <c r="A55" s="2">
        <v>2</v>
      </c>
      <c r="B55" s="78">
        <v>2016</v>
      </c>
      <c r="C55" s="89" t="s">
        <v>136</v>
      </c>
      <c r="D55" s="75" t="s">
        <v>137</v>
      </c>
      <c r="E55" s="2" t="s">
        <v>138</v>
      </c>
      <c r="F55" s="2"/>
      <c r="G55" s="75"/>
      <c r="H55" s="24">
        <v>30716</v>
      </c>
      <c r="I55" s="8"/>
      <c r="J55" s="8"/>
    </row>
    <row r="56" spans="1:10" x14ac:dyDescent="0.2">
      <c r="A56" s="2">
        <v>3</v>
      </c>
      <c r="B56" s="78">
        <v>2016</v>
      </c>
      <c r="C56" s="89" t="s">
        <v>136</v>
      </c>
      <c r="D56" s="75" t="s">
        <v>139</v>
      </c>
      <c r="E56" s="2" t="s">
        <v>140</v>
      </c>
      <c r="F56" s="2"/>
      <c r="G56" s="75"/>
      <c r="H56" s="24">
        <v>3004</v>
      </c>
      <c r="I56" s="8"/>
      <c r="J56" s="8"/>
    </row>
    <row r="57" spans="1:10" hidden="1" x14ac:dyDescent="0.2">
      <c r="A57" s="2"/>
      <c r="B57" s="78"/>
      <c r="C57" s="89"/>
      <c r="D57" s="75"/>
      <c r="E57" s="2"/>
      <c r="F57" s="2"/>
      <c r="G57" s="75"/>
      <c r="H57" s="24"/>
      <c r="I57" s="8"/>
      <c r="J57" s="8"/>
    </row>
    <row r="58" spans="1:10" hidden="1" x14ac:dyDescent="0.2">
      <c r="A58" s="2"/>
      <c r="B58" s="78"/>
      <c r="C58" s="89"/>
      <c r="D58" s="75"/>
      <c r="E58" s="2"/>
      <c r="F58" s="2"/>
      <c r="G58" s="75"/>
      <c r="H58" s="24"/>
      <c r="I58" s="8"/>
      <c r="J58" s="8"/>
    </row>
    <row r="59" spans="1:10" hidden="1" x14ac:dyDescent="0.2">
      <c r="A59" s="2"/>
      <c r="B59" s="78"/>
      <c r="C59" s="89"/>
      <c r="D59" s="75"/>
      <c r="E59" s="2"/>
      <c r="F59" s="2"/>
      <c r="G59" s="75"/>
      <c r="H59" s="24"/>
      <c r="I59" s="8"/>
      <c r="J59" s="8"/>
    </row>
    <row r="60" spans="1:10" hidden="1" x14ac:dyDescent="0.2">
      <c r="A60" s="2"/>
      <c r="B60" s="78"/>
      <c r="C60" s="89"/>
      <c r="D60" s="75"/>
      <c r="E60" s="2"/>
      <c r="F60" s="2"/>
      <c r="G60" s="75"/>
      <c r="H60" s="24"/>
      <c r="I60" s="8"/>
      <c r="J60" s="8"/>
    </row>
    <row r="61" spans="1:10" hidden="1" x14ac:dyDescent="0.2">
      <c r="A61" s="2"/>
      <c r="B61" s="79"/>
      <c r="C61" s="89"/>
      <c r="D61" s="75"/>
      <c r="E61" s="2"/>
      <c r="F61" s="2"/>
      <c r="G61" s="75"/>
      <c r="H61" s="2"/>
      <c r="I61" s="8"/>
      <c r="J61" s="8"/>
    </row>
    <row r="62" spans="1:10" ht="13.5" thickBot="1" x14ac:dyDescent="0.25">
      <c r="A62" s="102" t="s">
        <v>26</v>
      </c>
      <c r="B62" s="103"/>
      <c r="C62" s="103"/>
      <c r="D62" s="103"/>
      <c r="E62" s="103"/>
      <c r="F62" s="103"/>
      <c r="G62" s="104"/>
      <c r="H62" s="27">
        <f>'[1]декабрь ТР 16'!$AC$57</f>
        <v>788.91779999999994</v>
      </c>
      <c r="I62" s="8"/>
      <c r="J62" s="8"/>
    </row>
    <row r="63" spans="1:10" ht="15.75" thickBot="1" x14ac:dyDescent="0.3">
      <c r="A63" s="105" t="s">
        <v>27</v>
      </c>
      <c r="B63" s="106"/>
      <c r="C63" s="106"/>
      <c r="D63" s="106"/>
      <c r="E63" s="106"/>
      <c r="F63" s="106"/>
      <c r="G63" s="107"/>
      <c r="H63" s="28">
        <f>SUM(H4:H62)</f>
        <v>36124.917800000003</v>
      </c>
      <c r="I63" s="108"/>
      <c r="J63" s="109"/>
    </row>
    <row r="66" spans="1:5" x14ac:dyDescent="0.2">
      <c r="A66" s="80" t="s">
        <v>134</v>
      </c>
      <c r="B66" s="80"/>
      <c r="C66" s="80"/>
      <c r="D66" s="80"/>
      <c r="E66" s="80"/>
    </row>
  </sheetData>
  <mergeCells count="13">
    <mergeCell ref="I63:J63"/>
    <mergeCell ref="A62:G62"/>
    <mergeCell ref="A63:G6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2017-01-18T09:29:05Z</cp:lastPrinted>
  <dcterms:created xsi:type="dcterms:W3CDTF">2015-02-24T21:57:31Z</dcterms:created>
  <dcterms:modified xsi:type="dcterms:W3CDTF">2017-01-18T09:29:08Z</dcterms:modified>
</cp:coreProperties>
</file>