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ТР" sheetId="7" r:id="rId7"/>
    <sheet name="расход по дому ТР)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9" i="7" l="1"/>
  <c r="C8" i="7"/>
  <c r="B9" i="7"/>
  <c r="B8" i="7"/>
  <c r="D8" i="7"/>
  <c r="F23" i="8"/>
  <c r="F24" i="8"/>
  <c r="C10" i="7"/>
  <c r="F27" i="6"/>
  <c r="D11" i="5"/>
  <c r="D10" i="5"/>
  <c r="C8" i="5"/>
  <c r="B9" i="5"/>
  <c r="B8" i="5"/>
  <c r="B10" i="7" l="1"/>
  <c r="C12" i="5"/>
  <c r="B12" i="5"/>
  <c r="E8" i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O15" i="3" s="1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Q15" i="3" l="1"/>
  <c r="C8" i="1" s="1"/>
  <c r="T15" i="3"/>
  <c r="AP15" i="3"/>
  <c r="F28" i="6" s="1"/>
  <c r="G15" i="3"/>
  <c r="C10" i="4" s="1"/>
  <c r="D15" i="3"/>
  <c r="B10" i="4" s="1"/>
  <c r="D8" i="5" l="1"/>
  <c r="D12" i="5" s="1"/>
  <c r="D10" i="7"/>
  <c r="D12" i="7" s="1"/>
  <c r="D8" i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<sst xmlns="http://schemas.openxmlformats.org/spreadsheetml/2006/main" count="172" uniqueCount="120">
  <si>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</si>
  <si>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</si>
  <si>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</si>
  <si>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</si>
  <si>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</si>
  <si>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</si>
  <si>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</si>
  <si>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</si>
  <si>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</si>
  <si>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</si>
  <si>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</si>
  <si>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</si>
  <si>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</si>
  <si>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</si>
  <si>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</si>
  <si>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</si>
  <si>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</si>
  <si>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</si>
  <si>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</si>
  <si>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</si>
  <si>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</si>
  <si>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</si>
  <si>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</si>
  <si>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</si>
  <si>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</si>
  <si>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</si>
  <si>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</si>
  <si>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</si>
  <si>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</si>
  <si>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</si>
  <si>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</si>
  <si>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</si>
  <si>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</si>
  <si>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</si>
  <si>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</si>
  <si>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</si>
  <si>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</si>
  <si>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</si>
  <si>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</si>
  <si>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</si>
  <si>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</si>
  <si>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</si>
  <si>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</si>
  <si>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</si>
  <si>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</si>
  <si>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</si>
  <si>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</si>
  <si>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</si>
  <si>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</si>
  <si>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</si>
  <si>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</si>
  <si>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</si>
  <si>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</si>
  <si>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</si>
  <si>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</si>
  <si>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</si>
  <si>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</si>
  <si>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</si>
  <si>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</si>
  <si>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</si>
  <si>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</si>
  <si>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</si>
  <si>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</si>
  <si>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</si>
  <si>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</si>
  <si>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</si>
  <si>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</si>
  <si>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</si>
  <si>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</si>
  <si>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</si>
  <si>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</si>
  <si>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</si>
  <si>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</si>
  <si>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</si>
  <si>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</si>
  <si>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</si>
  <si>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в доме по адресу ул. 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</si>
  <si>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</si>
  <si>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</si>
  <si>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</si>
  <si>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</si>
  <si>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</si>
  <si>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</si>
  <si>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придомовая территория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</si>
  <si>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</si>
  <si>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</si>
  <si>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</si>
  <si>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</si>
  <si>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</si>
  <si>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Содержание и Ремонт жилья</t>
  </si>
  <si>
    <t>Содержание и Ремонт жилья(субабоненты)</t>
  </si>
  <si>
    <t>Информация о выполненных работах  по статье "Содержание  и Ремонт жилья"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</si>
  <si>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</si>
  <si>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</si>
  <si>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</si>
  <si>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</si>
  <si>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Транспортная, 137</t>
  </si>
  <si>
    <t>Сальдо на 01.01.2016 г</t>
  </si>
  <si>
    <t>за период с 01.01.2016 г по 31.07.2016 гг</t>
  </si>
  <si>
    <t>корректировка сметы № 11 от 30.07.2015 г</t>
  </si>
  <si>
    <t>корректировка сметы № 42 от 30.10.2015 г</t>
  </si>
  <si>
    <t>корректировка  весенне-осеннего осмотра 2015 г</t>
  </si>
  <si>
    <t>февраль</t>
  </si>
  <si>
    <t>ремонт кровли в местах примыкания</t>
  </si>
  <si>
    <t>над подъездом 1</t>
  </si>
  <si>
    <t>подъезд 1 этаж 2</t>
  </si>
  <si>
    <t>ремонт подъезда</t>
  </si>
  <si>
    <t>апрель</t>
  </si>
  <si>
    <t>обрезка деревьев</t>
  </si>
  <si>
    <t>акарицидная обработка</t>
  </si>
  <si>
    <t>май</t>
  </si>
  <si>
    <t>покос травы</t>
  </si>
  <si>
    <t>Информация о выполненных работах  по статье " Ремонт жилья"</t>
  </si>
  <si>
    <t>за период с 01.08.2016 г по 31.12.2016 гг</t>
  </si>
  <si>
    <t>Информация о собранных и израсходованных денежных средствах по статье " Ремонт Жилья" за период с 01.08.2016 г по 31.12.2016 г по адресу ул. Транспортная, 137</t>
  </si>
  <si>
    <t>Сальдо на 01.08.2016 г</t>
  </si>
  <si>
    <t>Остаток денежных средств дома по статье "Ремонт жилья" на 31.12.2016 г</t>
  </si>
  <si>
    <t>дебиторская задолженность жителей по состоянию  на 01.01.2017 г. состовляет:</t>
  </si>
  <si>
    <t xml:space="preserve"> Ремонт жилья</t>
  </si>
  <si>
    <t>Ремонт жилья(субабоненты)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</si>
</sst>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&quot;р.&quot;"/>
    <numFmt numFmtId="165" formatCode="_-* #,##0.00[$р.-419]_-;\-* #,##0.00[$р.-419]_-;_-* &quot;-&quot;??[$р.-419]_-;_-@_-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1" fillId="0" borderId="0" xfId="0" applyFont="1" applyFill="1" applyBorder="1" applyAlignment="1"/>
    <xf numFmtId="44" fontId="0" fillId="0" borderId="3" xfId="0" applyNumberFormat="1" applyBorder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0" fillId="0" borderId="1" xfId="0" applyBorder="1" applyAlignment="1">
      <alignment horizontal="left"/>
    </xf>
    <xf numFmtId="165" fontId="0" fillId="0" borderId="26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55">
          <cell r="D55">
            <v>59199.26999999999</v>
          </cell>
          <cell r="F55">
            <v>7345.1400000000012</v>
          </cell>
          <cell r="N55">
            <v>52817.919999999998</v>
          </cell>
          <cell r="AJ55">
            <v>792.26879999999983</v>
          </cell>
          <cell r="AL55">
            <v>34.166699999999999</v>
          </cell>
          <cell r="BB55">
            <v>13332.227999999997</v>
          </cell>
          <cell r="BD55">
            <v>1149.3299999999997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5">
          <cell r="E55">
            <v>125672.90999999997</v>
          </cell>
          <cell r="G55">
            <v>618.55999999999995</v>
          </cell>
          <cell r="I55">
            <v>14690.280000000004</v>
          </cell>
          <cell r="Q55">
            <v>120139.47</v>
          </cell>
          <cell r="AO55">
            <v>1835.5106999999996</v>
          </cell>
          <cell r="AQ55">
            <v>73.847999999999985</v>
          </cell>
          <cell r="BG55">
            <v>26664.455999999995</v>
          </cell>
          <cell r="BI55">
            <v>2298.66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4">
          <cell r="E54">
            <v>23908.2</v>
          </cell>
          <cell r="I54">
            <v>3947.11</v>
          </cell>
          <cell r="K54">
            <v>18691.05</v>
          </cell>
          <cell r="M54">
            <v>1957.8400000000001</v>
          </cell>
          <cell r="AC54">
            <v>309.73334999999997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78</v>
      </c>
      <c r="Q2" s="15" t="s">
        <v>77</v>
      </c>
      <c r="R2" s="15" t="s">
        <v>37</v>
      </c>
      <c r="S2" s="15" t="s">
        <v>79</v>
      </c>
      <c r="T2" s="15" t="s">
        <v>77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51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51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51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51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51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51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51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51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51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51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51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51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61">
        <f>SUM(P3:P14)</f>
        <v>61.55</v>
      </c>
      <c r="Q15" s="61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3" t="s">
        <v>11</v>
      </c>
      <c r="C2" s="73"/>
      <c r="D2" s="73"/>
      <c r="E2" s="73"/>
      <c r="F2" s="73"/>
    </row>
    <row r="3" spans="2:9" ht="26.25" customHeight="1" x14ac:dyDescent="0.35">
      <c r="B3" s="72" t="s">
        <v>88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25">
      <c r="B4" s="72"/>
      <c r="C4" s="72"/>
      <c r="D4" s="72"/>
      <c r="E4" s="72"/>
      <c r="F4" s="72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80</v>
      </c>
      <c r="F5" s="6" t="s">
        <v>81</v>
      </c>
    </row>
    <row r="6" spans="2:9" x14ac:dyDescent="0.2">
      <c r="B6" s="53" t="s">
        <v>1</v>
      </c>
      <c r="C6" s="54">
        <f>'отчет тек. ремонт'!B13</f>
        <v>7367.87</v>
      </c>
      <c r="D6" s="54">
        <f>'отчет тек. ремонт'!C13</f>
        <v>3640.2799999999997</v>
      </c>
      <c r="E6" s="54">
        <f>'отчет тек. ремонт'!E13</f>
        <v>4653.3300000000008</v>
      </c>
      <c r="F6" s="62">
        <f>'отчет тек. ремонт'!G15</f>
        <v>77969.775800000003</v>
      </c>
    </row>
    <row r="7" spans="2:9" x14ac:dyDescent="0.2">
      <c r="B7" s="55" t="s">
        <v>53</v>
      </c>
      <c r="C7" s="4" t="e">
        <f>'отчет сод. жилья'!#REF!</f>
        <v>#REF!</v>
      </c>
      <c r="D7" s="4" t="e">
        <f>'отчет сод. жилья'!#REF!</f>
        <v>#REF!</v>
      </c>
      <c r="E7" s="4" t="e">
        <f>'отчет сод. жилья'!#REF!</f>
        <v>#REF!</v>
      </c>
      <c r="F7" s="63" t="e">
        <f>'отчет сод. жилья'!#REF!</f>
        <v>#REF!</v>
      </c>
    </row>
    <row r="8" spans="2:9" ht="25.5" x14ac:dyDescent="0.2">
      <c r="B8" s="56" t="s">
        <v>2</v>
      </c>
      <c r="C8" s="2" t="e">
        <f>'отчет сод. жилья'!#REF!</f>
        <v>#REF!</v>
      </c>
      <c r="D8" s="22" t="e">
        <f>'отчет сод. жилья'!#REF!</f>
        <v>#REF!</v>
      </c>
      <c r="E8" s="2" t="e">
        <f>'отчет сод. жилья'!#REF!</f>
        <v>#REF!</v>
      </c>
      <c r="F8" s="64" t="e">
        <f>'отчет сод. жилья'!#REF!</f>
        <v>#REF!</v>
      </c>
    </row>
    <row r="9" spans="2:9" ht="25.5" x14ac:dyDescent="0.2">
      <c r="B9" s="56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57">
        <v>0</v>
      </c>
    </row>
    <row r="10" spans="2:9" x14ac:dyDescent="0.2">
      <c r="B10" s="56" t="s">
        <v>4</v>
      </c>
      <c r="C10" s="2">
        <v>0</v>
      </c>
      <c r="D10" s="2">
        <v>0</v>
      </c>
      <c r="E10" s="2">
        <v>0</v>
      </c>
      <c r="F10" s="57">
        <v>0</v>
      </c>
    </row>
    <row r="11" spans="2:9" x14ac:dyDescent="0.2">
      <c r="B11" s="56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57">
        <v>0</v>
      </c>
    </row>
    <row r="12" spans="2:9" ht="25.5" x14ac:dyDescent="0.2">
      <c r="B12" s="56" t="s">
        <v>6</v>
      </c>
      <c r="C12" s="2">
        <v>0</v>
      </c>
      <c r="D12" s="2">
        <v>0</v>
      </c>
      <c r="E12" s="2">
        <v>0</v>
      </c>
      <c r="F12" s="57">
        <v>0</v>
      </c>
    </row>
    <row r="13" spans="2:9" ht="25.5" x14ac:dyDescent="0.2">
      <c r="B13" s="56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57">
        <f>D13</f>
        <v>560.71</v>
      </c>
    </row>
    <row r="14" spans="2:9" ht="26.25" thickBot="1" x14ac:dyDescent="0.25">
      <c r="B14" s="58" t="s">
        <v>8</v>
      </c>
      <c r="C14" s="59">
        <f>'выборка 15'!AG15</f>
        <v>8071.2799999999988</v>
      </c>
      <c r="D14" s="59">
        <f>'выборка 15'!AH15</f>
        <v>3841.02</v>
      </c>
      <c r="E14" s="59">
        <v>403.66</v>
      </c>
      <c r="F14" s="60">
        <v>0</v>
      </c>
    </row>
    <row r="16" spans="2:9" ht="19.5" customHeight="1" x14ac:dyDescent="0.2">
      <c r="B16" s="74" t="s">
        <v>84</v>
      </c>
      <c r="C16" s="74"/>
      <c r="D16" s="74"/>
      <c r="E16" s="74"/>
      <c r="F16" s="7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5" t="s">
        <v>87</v>
      </c>
      <c r="B2" s="75"/>
      <c r="C2" s="75"/>
      <c r="D2" s="75"/>
      <c r="E2" s="75"/>
      <c r="F2" s="75"/>
      <c r="G2" s="75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76" t="s">
        <v>82</v>
      </c>
      <c r="B4" s="76"/>
      <c r="C4" s="76"/>
      <c r="D4" s="76"/>
      <c r="E4" s="76"/>
      <c r="F4" s="76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7">
        <f>'расход по дому ТР 15'!I12</f>
        <v>54.604199999999999</v>
      </c>
      <c r="E7" s="4">
        <v>4206.7700000000004</v>
      </c>
      <c r="F7" s="4">
        <v>0</v>
      </c>
      <c r="G7" s="77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2">
      <c r="A9" s="7" t="s">
        <v>63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78"/>
      <c r="E10" s="2">
        <f>B10-C10</f>
        <v>446.56</v>
      </c>
      <c r="F10" s="2">
        <v>0</v>
      </c>
      <c r="G10" s="78"/>
    </row>
    <row r="11" spans="1:7" x14ac:dyDescent="0.2">
      <c r="A11" s="7" t="s">
        <v>65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3.5" thickBot="1" x14ac:dyDescent="0.25">
      <c r="A12" s="31" t="s">
        <v>66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52">
        <f>G7</f>
        <v>3585.6757999999995</v>
      </c>
    </row>
    <row r="15" spans="1:7" ht="15.75" x14ac:dyDescent="0.25">
      <c r="A15" s="76" t="s">
        <v>85</v>
      </c>
      <c r="B15" s="76"/>
      <c r="C15" s="76"/>
      <c r="D15" s="76"/>
      <c r="E15" s="76"/>
      <c r="F15" s="76"/>
      <c r="G15" s="35">
        <f>G4+C13-D13</f>
        <v>77969.775800000003</v>
      </c>
    </row>
    <row r="17" spans="1:5" x14ac:dyDescent="0.2">
      <c r="A17" s="74" t="s">
        <v>84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6" t="s">
        <v>86</v>
      </c>
      <c r="B1" s="86"/>
      <c r="C1" s="86"/>
      <c r="D1" s="86"/>
      <c r="E1" s="86"/>
      <c r="F1" s="86"/>
      <c r="G1" s="86"/>
      <c r="H1" s="86"/>
      <c r="I1" s="86"/>
    </row>
    <row r="2" spans="1:9" ht="16.5" customHeight="1" x14ac:dyDescent="0.2">
      <c r="A2" s="87" t="s">
        <v>12</v>
      </c>
      <c r="B2" s="89" t="s">
        <v>13</v>
      </c>
      <c r="C2" s="89" t="s">
        <v>14</v>
      </c>
      <c r="D2" s="89" t="s">
        <v>15</v>
      </c>
      <c r="E2" s="89" t="s">
        <v>16</v>
      </c>
      <c r="F2" s="89" t="s">
        <v>17</v>
      </c>
      <c r="G2" s="89" t="s">
        <v>18</v>
      </c>
      <c r="H2" s="89" t="s">
        <v>19</v>
      </c>
      <c r="I2" s="89" t="s">
        <v>20</v>
      </c>
    </row>
    <row r="3" spans="1:9" ht="29.25" customHeight="1" thickBot="1" x14ac:dyDescent="0.25">
      <c r="A3" s="88"/>
      <c r="B3" s="90"/>
      <c r="C3" s="90"/>
      <c r="D3" s="90"/>
      <c r="E3" s="90"/>
      <c r="F3" s="90"/>
      <c r="G3" s="90"/>
      <c r="H3" s="90"/>
      <c r="I3" s="90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0" t="s">
        <v>21</v>
      </c>
      <c r="B11" s="81"/>
      <c r="C11" s="81"/>
      <c r="D11" s="81"/>
      <c r="E11" s="81"/>
      <c r="F11" s="81"/>
      <c r="G11" s="81"/>
      <c r="H11" s="82"/>
      <c r="I11" s="24">
        <f>'выборка 15'!M15+'выборка 15'!N15</f>
        <v>54.604199999999999</v>
      </c>
    </row>
    <row r="12" spans="1:9" ht="15.75" thickBot="1" x14ac:dyDescent="0.3">
      <c r="A12" s="83" t="s">
        <v>22</v>
      </c>
      <c r="B12" s="84"/>
      <c r="C12" s="84"/>
      <c r="D12" s="84"/>
      <c r="E12" s="84"/>
      <c r="F12" s="84"/>
      <c r="G12" s="84"/>
      <c r="H12" s="85"/>
      <c r="I12" s="25">
        <f>SUM(I4:I11)</f>
        <v>54.604199999999999</v>
      </c>
    </row>
    <row r="15" spans="1:9" x14ac:dyDescent="0.2">
      <c r="A15" s="74" t="s">
        <v>84</v>
      </c>
      <c r="B15" s="74"/>
      <c r="C15" s="74"/>
      <c r="D15" s="74"/>
      <c r="E15" s="74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0"/>
  <sheetViews>
    <sheetView workbookViewId="0">
      <selection activeCell="D18" sqref="D18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16.7109375" customWidth="1"/>
  </cols>
  <sheetData>
    <row r="3" spans="1:4" ht="93.75" customHeight="1" x14ac:dyDescent="0.2">
      <c r="A3" s="91" t="s">
        <v>96</v>
      </c>
      <c r="B3" s="91"/>
      <c r="C3" s="91"/>
      <c r="D3" s="91"/>
    </row>
    <row r="5" spans="1:4" ht="13.5" thickBot="1" x14ac:dyDescent="0.25"/>
    <row r="6" spans="1:4" ht="47.25" x14ac:dyDescent="0.25">
      <c r="A6" s="66"/>
      <c r="B6" s="36" t="s">
        <v>56</v>
      </c>
      <c r="C6" s="36" t="s">
        <v>57</v>
      </c>
      <c r="D6" s="36" t="s">
        <v>58</v>
      </c>
    </row>
    <row r="7" spans="1:4" ht="15" customHeight="1" x14ac:dyDescent="0.25">
      <c r="A7" s="92" t="s">
        <v>97</v>
      </c>
      <c r="B7" s="92"/>
      <c r="C7" s="67">
        <v>69332.740000000005</v>
      </c>
      <c r="D7" s="67"/>
    </row>
    <row r="8" spans="1:4" ht="33" customHeight="1" x14ac:dyDescent="0.2">
      <c r="A8" s="12" t="s">
        <v>89</v>
      </c>
      <c r="B8" s="70">
        <f>'[1]июль 16'!$E$55+'[1]июль 16'!$G$55-[1]декабрь!$D$55</f>
        <v>67092.199999999983</v>
      </c>
      <c r="C8" s="4">
        <f>'[1]июль 16'!$Q$55-[1]декабрь!$N$55</f>
        <v>67321.55</v>
      </c>
      <c r="D8" s="93">
        <f>'расход по дому ТО'!F28</f>
        <v>57604.226600000002</v>
      </c>
    </row>
    <row r="9" spans="1:4" ht="33" customHeight="1" x14ac:dyDescent="0.2">
      <c r="A9" s="12" t="s">
        <v>90</v>
      </c>
      <c r="B9" s="4">
        <f>'[1]июль 16'!$I$55-[1]декабрь!$F$55</f>
        <v>7345.1400000000031</v>
      </c>
      <c r="C9" s="4">
        <v>2296.2399999999998</v>
      </c>
      <c r="D9" s="94"/>
    </row>
    <row r="10" spans="1:4" ht="31.5" customHeight="1" x14ac:dyDescent="0.2">
      <c r="A10" s="3" t="s">
        <v>68</v>
      </c>
      <c r="B10" s="2">
        <v>0</v>
      </c>
      <c r="C10" s="2">
        <v>0</v>
      </c>
      <c r="D10" s="37">
        <f>'[1]июль 16'!$BG$55-[1]декабрь!$BB$55</f>
        <v>13332.227999999997</v>
      </c>
    </row>
    <row r="11" spans="1:4" ht="33" customHeight="1" thickBot="1" x14ac:dyDescent="0.25">
      <c r="A11" s="3" t="s">
        <v>69</v>
      </c>
      <c r="B11" s="2">
        <v>0</v>
      </c>
      <c r="C11" s="2">
        <v>0</v>
      </c>
      <c r="D11" s="37">
        <f>'[1]июль 16'!$BI$55-[1]декабрь!$BD$55</f>
        <v>1149.3300000000002</v>
      </c>
    </row>
    <row r="12" spans="1:4" ht="26.25" customHeight="1" thickBot="1" x14ac:dyDescent="0.3">
      <c r="A12" s="32" t="s">
        <v>67</v>
      </c>
      <c r="B12" s="33">
        <f>SUM(B8:B11)</f>
        <v>74437.339999999982</v>
      </c>
      <c r="C12" s="33">
        <f>SUM(C7:C11)</f>
        <v>138950.53</v>
      </c>
      <c r="D12" s="68">
        <f>SUM(D7:D11)</f>
        <v>72085.784599999999</v>
      </c>
    </row>
    <row r="13" spans="1:4" ht="34.5" customHeight="1" x14ac:dyDescent="0.2"/>
    <row r="14" spans="1:4" ht="15" customHeight="1" x14ac:dyDescent="0.25">
      <c r="A14" s="100" t="s">
        <v>92</v>
      </c>
      <c r="B14" s="100"/>
      <c r="C14" s="100"/>
      <c r="D14" s="100">
        <v>31125.54</v>
      </c>
    </row>
    <row r="15" spans="1:4" ht="15" x14ac:dyDescent="0.25">
      <c r="A15" s="100" t="s">
        <v>93</v>
      </c>
      <c r="B15" s="100"/>
      <c r="C15" s="100"/>
      <c r="D15" s="100">
        <v>35739.21</v>
      </c>
    </row>
    <row r="16" spans="1:4" ht="15.75" x14ac:dyDescent="0.25">
      <c r="A16" s="65"/>
      <c r="B16" s="65"/>
      <c r="C16" s="65"/>
      <c r="D16" s="65"/>
    </row>
    <row r="17" spans="1:4" x14ac:dyDescent="0.2">
      <c r="A17" s="101" t="s">
        <v>94</v>
      </c>
      <c r="B17" s="102"/>
      <c r="C17" s="102"/>
      <c r="D17" s="103">
        <v>11451.48</v>
      </c>
    </row>
    <row r="18" spans="1:4" ht="15.75" x14ac:dyDescent="0.25">
      <c r="A18" s="65"/>
      <c r="B18" s="65"/>
      <c r="C18" s="65"/>
      <c r="D18" s="65"/>
    </row>
    <row r="20" spans="1:4" x14ac:dyDescent="0.2">
      <c r="A20" s="69" t="s">
        <v>95</v>
      </c>
      <c r="B20" s="69"/>
      <c r="C20" s="69"/>
      <c r="D20" s="69"/>
    </row>
  </sheetData>
  <mergeCells count="3">
    <mergeCell ref="A3:D3"/>
    <mergeCell ref="A7:B7"/>
    <mergeCell ref="D8:D9"/>
  </mergeCells>
  <pageMargins left="0.7" right="0.7" top="0.75" bottom="0.75" header="0.3" footer="0.3"/>
  <pageSetup paperSize="9" scale="9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A27" sqref="A2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95" t="s">
        <v>91</v>
      </c>
      <c r="B2" s="95"/>
      <c r="C2" s="95"/>
      <c r="D2" s="95"/>
      <c r="E2" s="95"/>
      <c r="F2" s="95"/>
    </row>
    <row r="3" spans="1:6" ht="17.25" x14ac:dyDescent="0.3">
      <c r="A3" s="95" t="s">
        <v>76</v>
      </c>
      <c r="B3" s="95"/>
      <c r="C3" s="95"/>
      <c r="D3" s="95"/>
      <c r="E3" s="95"/>
      <c r="F3" s="95"/>
    </row>
    <row r="4" spans="1:6" ht="17.25" x14ac:dyDescent="0.3">
      <c r="A4" s="95" t="s">
        <v>98</v>
      </c>
      <c r="B4" s="95"/>
      <c r="C4" s="95"/>
      <c r="D4" s="95"/>
      <c r="E4" s="95"/>
      <c r="F4" s="95"/>
    </row>
    <row r="5" spans="1:6" ht="13.5" thickBot="1" x14ac:dyDescent="0.25"/>
    <row r="6" spans="1:6" ht="45.75" thickBot="1" x14ac:dyDescent="0.25">
      <c r="A6" s="38" t="s">
        <v>12</v>
      </c>
      <c r="B6" s="39" t="s">
        <v>13</v>
      </c>
      <c r="C6" s="40" t="s">
        <v>14</v>
      </c>
      <c r="D6" s="40" t="s">
        <v>70</v>
      </c>
      <c r="E6" s="40" t="s">
        <v>16</v>
      </c>
      <c r="F6" s="6" t="s">
        <v>71</v>
      </c>
    </row>
    <row r="7" spans="1:6" x14ac:dyDescent="0.2">
      <c r="A7" s="41">
        <v>1</v>
      </c>
      <c r="B7" s="42">
        <v>2016</v>
      </c>
      <c r="C7" s="104" t="s">
        <v>99</v>
      </c>
      <c r="D7" s="104"/>
      <c r="E7" s="104"/>
      <c r="F7" s="46">
        <v>-3098.05</v>
      </c>
    </row>
    <row r="8" spans="1:6" x14ac:dyDescent="0.2">
      <c r="A8" s="41">
        <v>2</v>
      </c>
      <c r="B8" s="42">
        <v>2016</v>
      </c>
      <c r="C8" s="104" t="s">
        <v>99</v>
      </c>
      <c r="D8" s="104"/>
      <c r="E8" s="104"/>
      <c r="F8" s="105">
        <v>-48.49</v>
      </c>
    </row>
    <row r="9" spans="1:6" x14ac:dyDescent="0.2">
      <c r="A9" s="41">
        <v>3</v>
      </c>
      <c r="B9" s="42">
        <v>2016</v>
      </c>
      <c r="C9" s="104" t="s">
        <v>100</v>
      </c>
      <c r="D9" s="104"/>
      <c r="E9" s="104"/>
      <c r="F9" s="46">
        <v>-1382.96</v>
      </c>
    </row>
    <row r="10" spans="1:6" x14ac:dyDescent="0.2">
      <c r="A10" s="41">
        <v>4</v>
      </c>
      <c r="B10" s="42">
        <v>2016</v>
      </c>
      <c r="C10" s="104" t="s">
        <v>101</v>
      </c>
      <c r="D10" s="104"/>
      <c r="E10" s="104"/>
      <c r="F10" s="46">
        <v>-3000</v>
      </c>
    </row>
    <row r="11" spans="1:6" x14ac:dyDescent="0.2">
      <c r="A11" s="41">
        <v>5</v>
      </c>
      <c r="B11" s="42">
        <v>2016</v>
      </c>
      <c r="C11" s="43" t="s">
        <v>102</v>
      </c>
      <c r="D11" s="45" t="s">
        <v>104</v>
      </c>
      <c r="E11" s="45" t="s">
        <v>103</v>
      </c>
      <c r="F11" s="46">
        <v>3867.11</v>
      </c>
    </row>
    <row r="12" spans="1:6" x14ac:dyDescent="0.2">
      <c r="A12" s="41">
        <v>6</v>
      </c>
      <c r="B12" s="42">
        <v>2016</v>
      </c>
      <c r="C12" s="43" t="s">
        <v>102</v>
      </c>
      <c r="D12" s="45" t="s">
        <v>105</v>
      </c>
      <c r="E12" s="45" t="s">
        <v>106</v>
      </c>
      <c r="F12" s="46">
        <v>55153.36</v>
      </c>
    </row>
    <row r="13" spans="1:6" x14ac:dyDescent="0.2">
      <c r="A13" s="41">
        <v>7</v>
      </c>
      <c r="B13" s="42">
        <v>2016</v>
      </c>
      <c r="C13" s="43" t="s">
        <v>107</v>
      </c>
      <c r="D13" s="45" t="s">
        <v>83</v>
      </c>
      <c r="E13" s="45" t="s">
        <v>108</v>
      </c>
      <c r="F13" s="46">
        <v>2977</v>
      </c>
    </row>
    <row r="14" spans="1:6" x14ac:dyDescent="0.2">
      <c r="A14" s="41">
        <v>8</v>
      </c>
      <c r="B14" s="42">
        <v>2016</v>
      </c>
      <c r="C14" s="43" t="s">
        <v>107</v>
      </c>
      <c r="D14" s="45"/>
      <c r="E14" s="45" t="s">
        <v>109</v>
      </c>
      <c r="F14" s="46">
        <v>270</v>
      </c>
    </row>
    <row r="15" spans="1:6" x14ac:dyDescent="0.2">
      <c r="A15" s="41">
        <v>9</v>
      </c>
      <c r="B15" s="42">
        <v>2016</v>
      </c>
      <c r="C15" s="106" t="s">
        <v>110</v>
      </c>
      <c r="D15" s="2" t="s">
        <v>83</v>
      </c>
      <c r="E15" s="107" t="s">
        <v>111</v>
      </c>
      <c r="F15" s="46">
        <v>890</v>
      </c>
    </row>
    <row r="16" spans="1:6" x14ac:dyDescent="0.2">
      <c r="A16" s="41">
        <v>10</v>
      </c>
      <c r="B16" s="42">
        <v>2016</v>
      </c>
      <c r="C16" s="106" t="s">
        <v>110</v>
      </c>
      <c r="D16" s="2" t="s">
        <v>83</v>
      </c>
      <c r="E16" s="107" t="s">
        <v>111</v>
      </c>
      <c r="F16" s="46">
        <v>825</v>
      </c>
    </row>
    <row r="17" spans="1:6" hidden="1" x14ac:dyDescent="0.2">
      <c r="A17" s="41"/>
      <c r="B17" s="42"/>
      <c r="C17" s="43"/>
      <c r="D17" s="44"/>
      <c r="E17" s="45"/>
      <c r="F17" s="46"/>
    </row>
    <row r="18" spans="1:6" hidden="1" x14ac:dyDescent="0.2">
      <c r="A18" s="41"/>
      <c r="B18" s="42"/>
      <c r="C18" s="43"/>
      <c r="D18" s="44"/>
      <c r="E18" s="45"/>
      <c r="F18" s="46"/>
    </row>
    <row r="19" spans="1:6" hidden="1" x14ac:dyDescent="0.2">
      <c r="A19" s="41"/>
      <c r="B19" s="42"/>
      <c r="C19" s="43"/>
      <c r="D19" s="44"/>
      <c r="E19" s="45"/>
      <c r="F19" s="46"/>
    </row>
    <row r="20" spans="1:6" hidden="1" x14ac:dyDescent="0.2">
      <c r="A20" s="41"/>
      <c r="B20" s="42"/>
      <c r="C20" s="43"/>
      <c r="D20" s="44"/>
      <c r="E20" s="45"/>
      <c r="F20" s="46"/>
    </row>
    <row r="21" spans="1:6" hidden="1" x14ac:dyDescent="0.2">
      <c r="A21" s="41"/>
      <c r="B21" s="42"/>
      <c r="C21" s="43"/>
      <c r="D21" s="44"/>
      <c r="E21" s="45"/>
      <c r="F21" s="46"/>
    </row>
    <row r="22" spans="1:6" hidden="1" x14ac:dyDescent="0.2">
      <c r="A22" s="41"/>
      <c r="B22" s="42"/>
      <c r="C22" s="43"/>
      <c r="D22" s="44"/>
      <c r="E22" s="45"/>
      <c r="F22" s="46"/>
    </row>
    <row r="23" spans="1:6" hidden="1" x14ac:dyDescent="0.2">
      <c r="A23" s="41"/>
      <c r="B23" s="42"/>
      <c r="C23" s="43"/>
      <c r="D23" s="44"/>
      <c r="E23" s="45"/>
      <c r="F23" s="46"/>
    </row>
    <row r="24" spans="1:6" hidden="1" x14ac:dyDescent="0.2">
      <c r="A24" s="47"/>
      <c r="B24" s="108"/>
      <c r="C24" s="109"/>
      <c r="D24" s="44"/>
      <c r="E24" s="45"/>
      <c r="F24" s="110"/>
    </row>
    <row r="25" spans="1:6" hidden="1" x14ac:dyDescent="0.2">
      <c r="A25" s="47"/>
      <c r="B25" s="108"/>
      <c r="C25" s="109"/>
      <c r="D25" s="44"/>
      <c r="E25" s="45"/>
      <c r="F25" s="110"/>
    </row>
    <row r="26" spans="1:6" hidden="1" x14ac:dyDescent="0.2">
      <c r="A26" s="47"/>
      <c r="B26" s="108"/>
      <c r="C26" s="109"/>
      <c r="D26" s="44"/>
      <c r="E26" s="45"/>
      <c r="F26" s="110"/>
    </row>
    <row r="27" spans="1:6" ht="15.75" thickBot="1" x14ac:dyDescent="0.25">
      <c r="A27" s="47"/>
      <c r="B27" s="96" t="s">
        <v>72</v>
      </c>
      <c r="C27" s="97"/>
      <c r="D27" s="97"/>
      <c r="E27" s="97"/>
      <c r="F27" s="48">
        <f>'[1]июль 16'!$AO$55+'[1]июль 16'!$AQ$55-[1]декабрь!$AJ$55+[1]декабрь!$AL$55</f>
        <v>1151.2565999999997</v>
      </c>
    </row>
    <row r="28" spans="1:6" ht="15.75" thickBot="1" x14ac:dyDescent="0.3">
      <c r="A28" s="83" t="s">
        <v>73</v>
      </c>
      <c r="B28" s="84"/>
      <c r="C28" s="84"/>
      <c r="D28" s="49"/>
      <c r="E28" s="49"/>
      <c r="F28" s="50">
        <f>SUM(F7:F27)</f>
        <v>57604.226600000002</v>
      </c>
    </row>
    <row r="29" spans="1:6" x14ac:dyDescent="0.2">
      <c r="A29" s="98"/>
      <c r="B29" s="98"/>
      <c r="C29" s="99"/>
      <c r="D29" s="99"/>
      <c r="E29" s="99"/>
      <c r="F29" s="99"/>
    </row>
    <row r="33" spans="1:6" ht="15" x14ac:dyDescent="0.25">
      <c r="A33" s="71" t="s">
        <v>95</v>
      </c>
      <c r="B33" s="71"/>
      <c r="C33" s="71"/>
      <c r="D33" s="71"/>
      <c r="E33" s="71"/>
      <c r="F33" s="71"/>
    </row>
  </sheetData>
  <mergeCells count="10">
    <mergeCell ref="A29:F29"/>
    <mergeCell ref="C7:E7"/>
    <mergeCell ref="C8:E8"/>
    <mergeCell ref="C9:E9"/>
    <mergeCell ref="C10:E10"/>
    <mergeCell ref="A2:F2"/>
    <mergeCell ref="A3:F3"/>
    <mergeCell ref="A4:F4"/>
    <mergeCell ref="B27:E27"/>
    <mergeCell ref="A28:C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7"/>
  <sheetViews>
    <sheetView workbookViewId="0">
      <selection activeCell="D21" sqref="D21"/>
    </sheetView>
  </sheetViews>
  <sheetFormatPr defaultRowHeight="12.75" x14ac:dyDescent="0.2"/>
  <cols>
    <col min="1" max="1" width="36.140625" customWidth="1"/>
    <col min="2" max="2" width="19.140625" customWidth="1"/>
    <col min="3" max="3" width="19.42578125" customWidth="1"/>
    <col min="4" max="4" width="16.7109375" customWidth="1"/>
  </cols>
  <sheetData>
    <row r="3" spans="1:4" ht="93.75" customHeight="1" x14ac:dyDescent="0.2">
      <c r="A3" s="91" t="s">
        <v>114</v>
      </c>
      <c r="B3" s="91"/>
      <c r="C3" s="91"/>
      <c r="D3" s="91"/>
    </row>
    <row r="5" spans="1:4" ht="13.5" thickBot="1" x14ac:dyDescent="0.25"/>
    <row r="6" spans="1:4" ht="47.25" x14ac:dyDescent="0.25">
      <c r="A6" s="66"/>
      <c r="B6" s="36" t="s">
        <v>56</v>
      </c>
      <c r="C6" s="36" t="s">
        <v>57</v>
      </c>
      <c r="D6" s="36" t="s">
        <v>58</v>
      </c>
    </row>
    <row r="7" spans="1:4" ht="15" customHeight="1" x14ac:dyDescent="0.25">
      <c r="A7" s="92" t="s">
        <v>115</v>
      </c>
      <c r="B7" s="92"/>
      <c r="C7" s="67">
        <v>31125.54</v>
      </c>
      <c r="D7" s="67"/>
    </row>
    <row r="8" spans="1:4" ht="33" customHeight="1" x14ac:dyDescent="0.2">
      <c r="A8" s="12" t="s">
        <v>118</v>
      </c>
      <c r="B8" s="70">
        <f>'[1]декабрь ТР 16'!$E$54</f>
        <v>23908.2</v>
      </c>
      <c r="C8" s="4">
        <f>'[1]декабрь ТР 16'!$K$54</f>
        <v>18691.05</v>
      </c>
      <c r="D8" s="93">
        <f>'расход по дому ТР)'!F24</f>
        <v>309.73334999999997</v>
      </c>
    </row>
    <row r="9" spans="1:4" ht="33" customHeight="1" thickBot="1" x14ac:dyDescent="0.25">
      <c r="A9" s="12" t="s">
        <v>119</v>
      </c>
      <c r="B9" s="4">
        <f>'[1]декабрь ТР 16'!$I$54</f>
        <v>3947.11</v>
      </c>
      <c r="C9" s="4">
        <f>'[1]декабрь ТР 16'!$M$54</f>
        <v>1957.8400000000001</v>
      </c>
      <c r="D9" s="94"/>
    </row>
    <row r="10" spans="1:4" ht="26.25" customHeight="1" thickBot="1" x14ac:dyDescent="0.3">
      <c r="A10" s="32" t="s">
        <v>67</v>
      </c>
      <c r="B10" s="33">
        <f>SUM(B8:B9)</f>
        <v>27855.31</v>
      </c>
      <c r="C10" s="33">
        <f>SUM(C7:C9)</f>
        <v>51774.429999999993</v>
      </c>
      <c r="D10" s="68">
        <f>SUM(D7:D9)</f>
        <v>309.73334999999997</v>
      </c>
    </row>
    <row r="11" spans="1:4" ht="34.5" customHeight="1" x14ac:dyDescent="0.2"/>
    <row r="12" spans="1:4" ht="15" customHeight="1" x14ac:dyDescent="0.25">
      <c r="A12" s="100" t="s">
        <v>116</v>
      </c>
      <c r="B12" s="100"/>
      <c r="C12" s="100"/>
      <c r="D12" s="111">
        <f>C10-D10</f>
        <v>51464.696649999991</v>
      </c>
    </row>
    <row r="13" spans="1:4" ht="15.75" x14ac:dyDescent="0.25">
      <c r="A13" s="65"/>
      <c r="B13" s="65"/>
      <c r="C13" s="65"/>
      <c r="D13" s="65"/>
    </row>
    <row r="14" spans="1:4" x14ac:dyDescent="0.2">
      <c r="A14" s="101" t="s">
        <v>117</v>
      </c>
      <c r="B14" s="102"/>
      <c r="C14" s="102"/>
      <c r="D14" s="103">
        <v>17154.47</v>
      </c>
    </row>
    <row r="15" spans="1:4" ht="15.75" x14ac:dyDescent="0.25">
      <c r="A15" s="65"/>
      <c r="B15" s="65"/>
      <c r="C15" s="65"/>
      <c r="D15" s="65"/>
    </row>
    <row r="17" spans="1:4" x14ac:dyDescent="0.2">
      <c r="A17" s="69" t="s">
        <v>95</v>
      </c>
      <c r="B17" s="69"/>
      <c r="C17" s="69"/>
      <c r="D17" s="69"/>
    </row>
  </sheetData>
  <mergeCells count="3">
    <mergeCell ref="A3:D3"/>
    <mergeCell ref="A7:B7"/>
    <mergeCell ref="D8:D9"/>
  </mergeCell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A7" sqref="A7:XFD2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95" t="s">
        <v>112</v>
      </c>
      <c r="B2" s="95"/>
      <c r="C2" s="95"/>
      <c r="D2" s="95"/>
      <c r="E2" s="95"/>
      <c r="F2" s="95"/>
    </row>
    <row r="3" spans="1:6" ht="17.25" x14ac:dyDescent="0.3">
      <c r="A3" s="95" t="s">
        <v>76</v>
      </c>
      <c r="B3" s="95"/>
      <c r="C3" s="95"/>
      <c r="D3" s="95"/>
      <c r="E3" s="95"/>
      <c r="F3" s="95"/>
    </row>
    <row r="4" spans="1:6" ht="17.25" x14ac:dyDescent="0.3">
      <c r="A4" s="95" t="s">
        <v>113</v>
      </c>
      <c r="B4" s="95"/>
      <c r="C4" s="95"/>
      <c r="D4" s="95"/>
      <c r="E4" s="95"/>
      <c r="F4" s="95"/>
    </row>
    <row r="5" spans="1:6" ht="13.5" thickBot="1" x14ac:dyDescent="0.25"/>
    <row r="6" spans="1:6" ht="45.75" thickBot="1" x14ac:dyDescent="0.25">
      <c r="A6" s="38" t="s">
        <v>12</v>
      </c>
      <c r="B6" s="39" t="s">
        <v>13</v>
      </c>
      <c r="C6" s="40" t="s">
        <v>14</v>
      </c>
      <c r="D6" s="40" t="s">
        <v>70</v>
      </c>
      <c r="E6" s="40" t="s">
        <v>16</v>
      </c>
      <c r="F6" s="6" t="s">
        <v>71</v>
      </c>
    </row>
    <row r="7" spans="1:6" hidden="1" x14ac:dyDescent="0.2">
      <c r="A7" s="41"/>
      <c r="B7" s="42"/>
      <c r="C7" s="43"/>
      <c r="D7" s="45"/>
      <c r="E7" s="45"/>
      <c r="F7" s="46"/>
    </row>
    <row r="8" spans="1:6" hidden="1" x14ac:dyDescent="0.2">
      <c r="A8" s="41"/>
      <c r="B8" s="42"/>
      <c r="C8" s="43"/>
      <c r="D8" s="45"/>
      <c r="E8" s="45"/>
      <c r="F8" s="46"/>
    </row>
    <row r="9" spans="1:6" hidden="1" x14ac:dyDescent="0.2">
      <c r="A9" s="41"/>
      <c r="B9" s="42"/>
      <c r="C9" s="43"/>
      <c r="D9" s="45"/>
      <c r="E9" s="45"/>
      <c r="F9" s="46"/>
    </row>
    <row r="10" spans="1:6" hidden="1" x14ac:dyDescent="0.2">
      <c r="A10" s="41"/>
      <c r="B10" s="42"/>
      <c r="C10" s="43"/>
      <c r="D10" s="45"/>
      <c r="E10" s="45"/>
      <c r="F10" s="46"/>
    </row>
    <row r="11" spans="1:6" hidden="1" x14ac:dyDescent="0.2">
      <c r="A11" s="41"/>
      <c r="B11" s="42"/>
      <c r="C11" s="106"/>
      <c r="D11" s="2"/>
      <c r="E11" s="107"/>
      <c r="F11" s="46"/>
    </row>
    <row r="12" spans="1:6" hidden="1" x14ac:dyDescent="0.2">
      <c r="A12" s="41"/>
      <c r="B12" s="42"/>
      <c r="C12" s="106"/>
      <c r="D12" s="2"/>
      <c r="E12" s="107"/>
      <c r="F12" s="46"/>
    </row>
    <row r="13" spans="1:6" hidden="1" x14ac:dyDescent="0.2">
      <c r="A13" s="41"/>
      <c r="B13" s="42"/>
      <c r="C13" s="43"/>
      <c r="D13" s="44"/>
      <c r="E13" s="45"/>
      <c r="F13" s="46"/>
    </row>
    <row r="14" spans="1:6" hidden="1" x14ac:dyDescent="0.2">
      <c r="A14" s="41"/>
      <c r="B14" s="42"/>
      <c r="C14" s="43"/>
      <c r="D14" s="44"/>
      <c r="E14" s="45"/>
      <c r="F14" s="46"/>
    </row>
    <row r="15" spans="1:6" hidden="1" x14ac:dyDescent="0.2">
      <c r="A15" s="41"/>
      <c r="B15" s="42"/>
      <c r="C15" s="43"/>
      <c r="D15" s="44"/>
      <c r="E15" s="45"/>
      <c r="F15" s="46"/>
    </row>
    <row r="16" spans="1:6" hidden="1" x14ac:dyDescent="0.2">
      <c r="A16" s="41"/>
      <c r="B16" s="42"/>
      <c r="C16" s="43"/>
      <c r="D16" s="44"/>
      <c r="E16" s="45"/>
      <c r="F16" s="46"/>
    </row>
    <row r="17" spans="1:6" hidden="1" x14ac:dyDescent="0.2">
      <c r="A17" s="41"/>
      <c r="B17" s="42"/>
      <c r="C17" s="43"/>
      <c r="D17" s="44"/>
      <c r="E17" s="45"/>
      <c r="F17" s="46"/>
    </row>
    <row r="18" spans="1:6" hidden="1" x14ac:dyDescent="0.2">
      <c r="A18" s="41"/>
      <c r="B18" s="42"/>
      <c r="C18" s="43"/>
      <c r="D18" s="44"/>
      <c r="E18" s="45"/>
      <c r="F18" s="46"/>
    </row>
    <row r="19" spans="1:6" hidden="1" x14ac:dyDescent="0.2">
      <c r="A19" s="41"/>
      <c r="B19" s="42"/>
      <c r="C19" s="43"/>
      <c r="D19" s="44"/>
      <c r="E19" s="45"/>
      <c r="F19" s="46"/>
    </row>
    <row r="20" spans="1:6" hidden="1" x14ac:dyDescent="0.2">
      <c r="A20" s="47"/>
      <c r="B20" s="108"/>
      <c r="C20" s="109"/>
      <c r="D20" s="44"/>
      <c r="E20" s="45"/>
      <c r="F20" s="110"/>
    </row>
    <row r="21" spans="1:6" hidden="1" x14ac:dyDescent="0.2">
      <c r="A21" s="47"/>
      <c r="B21" s="108"/>
      <c r="C21" s="109"/>
      <c r="D21" s="44"/>
      <c r="E21" s="45"/>
      <c r="F21" s="110"/>
    </row>
    <row r="22" spans="1:6" hidden="1" x14ac:dyDescent="0.2">
      <c r="A22" s="47"/>
      <c r="B22" s="108"/>
      <c r="C22" s="109"/>
      <c r="D22" s="44"/>
      <c r="E22" s="45"/>
      <c r="F22" s="110"/>
    </row>
    <row r="23" spans="1:6" ht="15.75" thickBot="1" x14ac:dyDescent="0.25">
      <c r="A23" s="47"/>
      <c r="B23" s="96" t="s">
        <v>72</v>
      </c>
      <c r="C23" s="97"/>
      <c r="D23" s="97"/>
      <c r="E23" s="97"/>
      <c r="F23" s="48">
        <f>'[1]декабрь ТР 16'!$AC$54</f>
        <v>309.73334999999997</v>
      </c>
    </row>
    <row r="24" spans="1:6" ht="15.75" thickBot="1" x14ac:dyDescent="0.3">
      <c r="A24" s="83" t="s">
        <v>73</v>
      </c>
      <c r="B24" s="84"/>
      <c r="C24" s="84"/>
      <c r="D24" s="49"/>
      <c r="E24" s="49"/>
      <c r="F24" s="50">
        <f>SUM(F7:F23)</f>
        <v>309.73334999999997</v>
      </c>
    </row>
    <row r="25" spans="1:6" x14ac:dyDescent="0.2">
      <c r="A25" s="98"/>
      <c r="B25" s="98"/>
      <c r="C25" s="99"/>
      <c r="D25" s="99"/>
      <c r="E25" s="99"/>
      <c r="F25" s="99"/>
    </row>
    <row r="29" spans="1:6" ht="15" x14ac:dyDescent="0.25">
      <c r="A29" s="71" t="s">
        <v>95</v>
      </c>
      <c r="B29" s="71"/>
      <c r="C29" s="71"/>
      <c r="D29" s="71"/>
      <c r="E29" s="71"/>
      <c r="F29" s="71"/>
    </row>
  </sheetData>
  <mergeCells count="6">
    <mergeCell ref="B23:E23"/>
    <mergeCell ref="A24:C24"/>
    <mergeCell ref="A25:F25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отчетТР</vt:lpstr>
      <vt:lpstr>расход по дому ТР)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2017-01-18T07:09:07Z</cp:lastPrinted>
  <dcterms:created xsi:type="dcterms:W3CDTF">2015-02-24T21:57:31Z</dcterms:created>
  <dcterms:modified xsi:type="dcterms:W3CDTF">2017-01-18T07:09:11Z</dcterms:modified>
</cp:coreProperties>
</file>