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 17" sheetId="2" r:id="rId3"/>
    <sheet name="отчет сод. жилья" sheetId="5" state="hidden" r:id="rId4"/>
    <sheet name="расход по дому ТО" sheetId="6" state="hidden" r:id="rId5"/>
  </sheets>
  <calcPr calcId="145621"/>
</workbook>
</file>

<file path=xl/calcChain.xml><?xml version="1.0" encoding="utf-8"?>
<calcChain xmlns="http://schemas.openxmlformats.org/spreadsheetml/2006/main">
  <c r="H13" i="2" l="1"/>
  <c r="F9" i="3" l="1"/>
  <c r="D10" i="5"/>
  <c r="D9" i="5"/>
  <c r="AI15" i="3"/>
  <c r="AF15" i="3"/>
  <c r="D11" i="5"/>
  <c r="D12" i="5"/>
  <c r="D13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E14" i="3"/>
  <c r="E13" i="3"/>
  <c r="E12" i="3"/>
  <c r="E11" i="3"/>
  <c r="E10" i="3"/>
  <c r="E9" i="3"/>
  <c r="E8" i="3"/>
  <c r="E7" i="3"/>
  <c r="E6" i="3"/>
  <c r="E5" i="3"/>
  <c r="E4" i="3"/>
  <c r="M3" i="3"/>
  <c r="H3" i="3"/>
  <c r="N3" i="3" s="1"/>
  <c r="E3" i="3"/>
  <c r="AK15" i="3" l="1"/>
  <c r="AL15" i="3"/>
  <c r="G15" i="3"/>
  <c r="D15" i="3"/>
  <c r="I16" i="6" l="1"/>
  <c r="I17" i="6" s="1"/>
  <c r="D8" i="5" s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C10" i="1" s="1"/>
  <c r="R15" i="3"/>
  <c r="D10" i="1" s="1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E15" i="1" s="1"/>
  <c r="AC15" i="3"/>
  <c r="C16" i="1" s="1"/>
  <c r="AD15" i="3"/>
  <c r="D16" i="1" s="1"/>
  <c r="M15" i="3"/>
  <c r="H15" i="3"/>
  <c r="E15" i="3"/>
  <c r="C8" i="5" l="1"/>
  <c r="B8" i="5"/>
  <c r="B14" i="5" s="1"/>
  <c r="C7" i="1" s="1"/>
  <c r="B22" i="5"/>
  <c r="C8" i="1" s="1"/>
  <c r="C22" i="5"/>
  <c r="D8" i="1" s="1"/>
  <c r="C14" i="5"/>
  <c r="D7" i="1" s="1"/>
  <c r="N15" i="3"/>
  <c r="E7" i="1" l="1"/>
  <c r="E22" i="5"/>
  <c r="E24" i="5"/>
  <c r="E8" i="1" s="1"/>
  <c r="D14" i="5"/>
  <c r="E14" i="5" l="1"/>
  <c r="E8" i="5"/>
  <c r="E16" i="5"/>
  <c r="D6" i="1" l="1"/>
  <c r="C6" i="1"/>
  <c r="E6" i="1" l="1"/>
</calcChain>
</file>

<file path=xl/sharedStrings.xml><?xml version="1.0" encoding="utf-8"?>
<sst xmlns="http://schemas.openxmlformats.org/spreadsheetml/2006/main" count="119" uniqueCount="96">
  <si>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</si>
  <si>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</si>
  <si>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</si>
  <si>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</si>
  <si>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</si>
  <si>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</si>
  <si>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</si>
  <si>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</si>
  <si>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</si>
  <si>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</si>
  <si>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</si>
  <si>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</si>
  <si>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</si>
  <si>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</si>
  <si>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</si>
  <si>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</si>
  <si>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</si>
  <si>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</si>
  <si>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</si>
  <si>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</si>
  <si>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</si>
  <si>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</si>
  <si>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</si>
  <si>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</si>
  <si>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</si>
  <si>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</si>
  <si>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</si>
  <si>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</si>
  <si>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</si>
  <si>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</si>
  <si>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</si>
  <si>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</si>
  <si>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</si>
  <si>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</si>
  <si>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</si>
  <si>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</si>
  <si>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</si>
  <si>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</si>
  <si>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</si>
  <si>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</si>
  <si>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</si>
  <si>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</si>
  <si>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</si>
  <si>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</si>
  <si>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</si>
  <si>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</si>
  <si>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</si>
  <si>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</si>
  <si>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</si>
  <si>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</si>
  <si>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</si>
  <si>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</si>
  <si>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</si>
  <si>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</si>
  <si>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</si>
  <si>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</si>
  <si>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</si>
  <si>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</si>
  <si>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</si>
  <si>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</si>
  <si>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</si>
  <si>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</si>
  <si>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</si>
  <si>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</si>
  <si>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</si>
  <si>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</si>
  <si>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</si>
  <si>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</si>
  <si>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</si>
  <si>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</si>
  <si>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</si>
  <si>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</si>
  <si>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</si>
  <si>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</si>
  <si>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22-я Садовая площадка, 1А</t>
  </si>
  <si>
    <t>в доме по адресу ул.22-я Садовая площадка,1А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</si>
  <si>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</si>
  <si>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</si>
  <si>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УО "ТаганСервис"       __________________________             Брехов Ю.А.</t>
  </si>
  <si>
    <t>Остаток денежных средств дома на 01.06.2015 г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</si>
  <si>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</si>
  <si>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22-я Садовая площадка,1А</t>
  </si>
  <si>
    <t>за период с 01.06.2015 по 31.07.2015 гг.</t>
  </si>
  <si>
    <t>остаток по данной статье</t>
  </si>
  <si>
    <t>дебиторская задолженность жителей по состоянию на 01.08.2015 г состовляет</t>
  </si>
  <si>
    <t>совет МКД</t>
  </si>
  <si>
    <t>начислено совет МКД</t>
  </si>
  <si>
    <t>получено совет МКД</t>
  </si>
  <si>
    <t>в доме по  адресу 22-я Садовая площадка,1А за период с 01.06.2015 по 31.09.2015гг.</t>
  </si>
  <si>
    <t>ООО У0 "ТаганСервис"</t>
  </si>
  <si>
    <t>январь</t>
  </si>
  <si>
    <t>Изготовление и доставка пескосоляной смеси</t>
  </si>
  <si>
    <t xml:space="preserve">Информация о выполненных работах по статье "Содержание и Ремонт жилья" по адресу 22-я Садовая площадка,1А  за период 01.01.2017 г по 30.09.2017г. </t>
  </si>
  <si>
    <t>сентябрь</t>
  </si>
  <si>
    <t>кв. 7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</si>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</sst>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1" fillId="0" borderId="12" xfId="0" applyNumberFormat="1" applyFon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0" xfId="0" applyFill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9" fillId="0" borderId="0" xfId="0" applyFont="1"/>
    <xf numFmtId="2" fontId="9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/>
    <xf numFmtId="0" fontId="0" fillId="0" borderId="38" xfId="0" applyBorder="1"/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0" sqref="AI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51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38</v>
      </c>
      <c r="Q2" s="15" t="s">
        <v>86</v>
      </c>
      <c r="R2" s="15" t="s">
        <v>87</v>
      </c>
      <c r="S2" s="15" t="s">
        <v>39</v>
      </c>
      <c r="T2" s="15" t="s">
        <v>40</v>
      </c>
      <c r="U2" s="15" t="s">
        <v>41</v>
      </c>
      <c r="V2" s="15" t="s">
        <v>42</v>
      </c>
      <c r="W2" s="15" t="s">
        <v>43</v>
      </c>
      <c r="X2" s="15" t="s">
        <v>44</v>
      </c>
      <c r="Y2" s="15" t="s">
        <v>45</v>
      </c>
      <c r="Z2" s="15" t="s">
        <v>46</v>
      </c>
      <c r="AA2" s="15" t="s">
        <v>47</v>
      </c>
      <c r="AB2" s="15" t="s">
        <v>48</v>
      </c>
      <c r="AC2" s="15" t="s">
        <v>49</v>
      </c>
      <c r="AD2" s="16" t="s">
        <v>50</v>
      </c>
      <c r="AE2" s="14" t="s">
        <v>53</v>
      </c>
      <c r="AF2" s="14" t="s">
        <v>28</v>
      </c>
      <c r="AG2" s="17" t="s">
        <v>35</v>
      </c>
      <c r="AH2" s="14" t="s">
        <v>54</v>
      </c>
      <c r="AI2" s="14" t="s">
        <v>29</v>
      </c>
      <c r="AJ2" s="17" t="s">
        <v>36</v>
      </c>
      <c r="AK2" s="17" t="s">
        <v>71</v>
      </c>
      <c r="AL2" s="17" t="s">
        <v>34</v>
      </c>
    </row>
    <row r="3" spans="1:38" x14ac:dyDescent="0.2">
      <c r="A3" s="12" t="s">
        <v>74</v>
      </c>
      <c r="B3" s="5">
        <v>399.15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2">
        <f>(AB3)*1.5</f>
        <v>0</v>
      </c>
      <c r="AL3" s="20">
        <f>AJ3*1.5%</f>
        <v>0</v>
      </c>
    </row>
    <row r="4" spans="1:38" x14ac:dyDescent="0.2">
      <c r="A4" s="12" t="s">
        <v>74</v>
      </c>
      <c r="B4" s="5">
        <v>399.15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2">
        <f t="shared" ref="AK4:AK14" si="6">(AB4)*1.5</f>
        <v>0</v>
      </c>
      <c r="AL4" s="20">
        <f t="shared" ref="AL4:AL14" si="7">AJ4*1.5%</f>
        <v>0</v>
      </c>
    </row>
    <row r="5" spans="1:38" x14ac:dyDescent="0.2">
      <c r="A5" s="12" t="s">
        <v>74</v>
      </c>
      <c r="B5" s="5">
        <v>399.15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2">
        <f t="shared" si="6"/>
        <v>0</v>
      </c>
      <c r="AL5" s="20">
        <f t="shared" si="7"/>
        <v>0</v>
      </c>
    </row>
    <row r="6" spans="1:38" x14ac:dyDescent="0.2">
      <c r="A6" s="12" t="s">
        <v>74</v>
      </c>
      <c r="B6" s="5">
        <v>399.15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2">
        <f t="shared" si="6"/>
        <v>0</v>
      </c>
      <c r="AL6" s="20">
        <f t="shared" si="7"/>
        <v>0</v>
      </c>
    </row>
    <row r="7" spans="1:38" x14ac:dyDescent="0.2">
      <c r="A7" s="12" t="s">
        <v>74</v>
      </c>
      <c r="B7" s="5">
        <v>399.15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2">
        <f t="shared" si="6"/>
        <v>0</v>
      </c>
      <c r="AL7" s="20">
        <f t="shared" si="7"/>
        <v>0</v>
      </c>
    </row>
    <row r="8" spans="1:38" x14ac:dyDescent="0.2">
      <c r="A8" s="12" t="s">
        <v>74</v>
      </c>
      <c r="B8" s="5">
        <v>399.15</v>
      </c>
      <c r="C8" s="2">
        <v>1856.06</v>
      </c>
      <c r="D8" s="2">
        <v>0</v>
      </c>
      <c r="E8" s="18">
        <f t="shared" si="0"/>
        <v>1856.06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223.51</v>
      </c>
      <c r="P8" s="2">
        <v>0</v>
      </c>
      <c r="Q8" s="2">
        <v>399.15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718.47</v>
      </c>
      <c r="Z8" s="2">
        <v>0</v>
      </c>
      <c r="AA8" s="2">
        <v>119.74</v>
      </c>
      <c r="AB8" s="2">
        <v>0</v>
      </c>
      <c r="AC8" s="2">
        <v>822.24</v>
      </c>
      <c r="AD8" s="2">
        <v>0</v>
      </c>
      <c r="AE8" s="2">
        <v>1616.56</v>
      </c>
      <c r="AF8" s="2">
        <v>0</v>
      </c>
      <c r="AG8" s="18">
        <f t="shared" si="4"/>
        <v>1616.56</v>
      </c>
      <c r="AH8" s="2">
        <v>0</v>
      </c>
      <c r="AI8" s="2">
        <v>0</v>
      </c>
      <c r="AJ8" s="18">
        <f t="shared" si="5"/>
        <v>0</v>
      </c>
      <c r="AK8" s="52">
        <f t="shared" si="6"/>
        <v>0</v>
      </c>
      <c r="AL8" s="20">
        <f t="shared" si="7"/>
        <v>0</v>
      </c>
    </row>
    <row r="9" spans="1:38" x14ac:dyDescent="0.2">
      <c r="A9" s="12" t="s">
        <v>74</v>
      </c>
      <c r="B9" s="5">
        <v>399.15</v>
      </c>
      <c r="C9" s="2">
        <v>0</v>
      </c>
      <c r="D9" s="2">
        <v>0</v>
      </c>
      <c r="E9" s="18">
        <f t="shared" si="0"/>
        <v>0</v>
      </c>
      <c r="F9" s="2">
        <f>1643.55+191.4</f>
        <v>1834.95</v>
      </c>
      <c r="G9" s="2">
        <v>0</v>
      </c>
      <c r="H9" s="18">
        <f t="shared" si="1"/>
        <v>1834.95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27.524249999999999</v>
      </c>
      <c r="O9" s="2">
        <v>239.5</v>
      </c>
      <c r="P9" s="2">
        <v>233.81</v>
      </c>
      <c r="Q9" s="2">
        <v>399.15</v>
      </c>
      <c r="R9" s="2">
        <v>413.26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750.4</v>
      </c>
      <c r="Z9" s="2">
        <v>754.63</v>
      </c>
      <c r="AA9" s="2">
        <v>139.71</v>
      </c>
      <c r="AB9" s="2">
        <v>126.96</v>
      </c>
      <c r="AC9" s="2">
        <v>870.15</v>
      </c>
      <c r="AD9" s="2">
        <v>858.49</v>
      </c>
      <c r="AE9" s="2">
        <v>3604.32</v>
      </c>
      <c r="AF9" s="2">
        <v>0</v>
      </c>
      <c r="AG9" s="18">
        <f t="shared" si="4"/>
        <v>3604.32</v>
      </c>
      <c r="AH9" s="2">
        <v>1971.55</v>
      </c>
      <c r="AI9" s="2">
        <v>0</v>
      </c>
      <c r="AJ9" s="18">
        <f t="shared" si="5"/>
        <v>1971.55</v>
      </c>
      <c r="AK9" s="52">
        <f t="shared" si="6"/>
        <v>190.44</v>
      </c>
      <c r="AL9" s="20">
        <f t="shared" si="7"/>
        <v>29.573249999999998</v>
      </c>
    </row>
    <row r="10" spans="1:38" x14ac:dyDescent="0.2">
      <c r="A10" s="12" t="s">
        <v>74</v>
      </c>
      <c r="B10" s="5">
        <v>399.15</v>
      </c>
      <c r="C10" s="2">
        <v>0</v>
      </c>
      <c r="D10" s="2">
        <v>0</v>
      </c>
      <c r="E10" s="18">
        <f t="shared" si="0"/>
        <v>0</v>
      </c>
      <c r="F10" s="2">
        <v>212.51</v>
      </c>
      <c r="G10" s="2">
        <v>0</v>
      </c>
      <c r="H10" s="18">
        <f t="shared" si="1"/>
        <v>212.51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3.1876499999999997</v>
      </c>
      <c r="O10" s="2">
        <v>239.5</v>
      </c>
      <c r="P10" s="2">
        <v>229.2</v>
      </c>
      <c r="Q10" s="2">
        <v>399.15</v>
      </c>
      <c r="R10" s="2">
        <v>385.04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750.4</v>
      </c>
      <c r="Z10" s="2">
        <v>754.15</v>
      </c>
      <c r="AA10" s="2">
        <v>139.71</v>
      </c>
      <c r="AB10" s="2">
        <v>132.49</v>
      </c>
      <c r="AC10" s="2">
        <v>870.15</v>
      </c>
      <c r="AD10" s="2">
        <v>833.9</v>
      </c>
      <c r="AE10" s="2">
        <v>3604.32</v>
      </c>
      <c r="AF10" s="2">
        <v>0</v>
      </c>
      <c r="AG10" s="18">
        <f t="shared" si="4"/>
        <v>3604.32</v>
      </c>
      <c r="AH10" s="2">
        <v>3249.33</v>
      </c>
      <c r="AI10" s="2">
        <v>0</v>
      </c>
      <c r="AJ10" s="18">
        <f t="shared" si="5"/>
        <v>3249.33</v>
      </c>
      <c r="AK10" s="52">
        <f t="shared" si="6"/>
        <v>198.73500000000001</v>
      </c>
      <c r="AL10" s="20">
        <f t="shared" si="7"/>
        <v>48.73995</v>
      </c>
    </row>
    <row r="11" spans="1:38" x14ac:dyDescent="0.2">
      <c r="A11" s="12" t="s">
        <v>74</v>
      </c>
      <c r="B11" s="5">
        <v>399.15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2">
        <f t="shared" si="6"/>
        <v>0</v>
      </c>
      <c r="AL11" s="20">
        <f t="shared" si="7"/>
        <v>0</v>
      </c>
    </row>
    <row r="12" spans="1:38" x14ac:dyDescent="0.2">
      <c r="A12" s="12" t="s">
        <v>74</v>
      </c>
      <c r="B12" s="5">
        <v>399.15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2">
        <f t="shared" si="6"/>
        <v>0</v>
      </c>
      <c r="AL12" s="20">
        <f t="shared" si="7"/>
        <v>0</v>
      </c>
    </row>
    <row r="13" spans="1:38" x14ac:dyDescent="0.2">
      <c r="A13" s="12" t="s">
        <v>74</v>
      </c>
      <c r="B13" s="5">
        <v>399.15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2">
        <f t="shared" si="6"/>
        <v>0</v>
      </c>
      <c r="AL13" s="20">
        <f t="shared" si="7"/>
        <v>0</v>
      </c>
    </row>
    <row r="14" spans="1:38" ht="13.5" thickBot="1" x14ac:dyDescent="0.25">
      <c r="A14" s="12" t="s">
        <v>74</v>
      </c>
      <c r="B14" s="5">
        <v>399.15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2">
        <f t="shared" si="6"/>
        <v>0</v>
      </c>
      <c r="AL14" s="20">
        <f t="shared" si="7"/>
        <v>0</v>
      </c>
    </row>
    <row r="15" spans="1:38" ht="13.5" thickBot="1" x14ac:dyDescent="0.25">
      <c r="A15" s="10" t="s">
        <v>23</v>
      </c>
      <c r="B15" s="9">
        <v>0</v>
      </c>
      <c r="C15" s="9">
        <f t="shared" ref="C15:G15" si="8">SUM(C3:C14)</f>
        <v>1856.06</v>
      </c>
      <c r="D15" s="9">
        <f t="shared" si="8"/>
        <v>0</v>
      </c>
      <c r="E15" s="19">
        <f t="shared" si="8"/>
        <v>1856.06</v>
      </c>
      <c r="F15" s="9">
        <f t="shared" si="8"/>
        <v>2047.46</v>
      </c>
      <c r="G15" s="9">
        <f t="shared" si="8"/>
        <v>0</v>
      </c>
      <c r="H15" s="19">
        <f t="shared" ref="H15:AE15" si="9">SUM(H3:H14)</f>
        <v>2047.46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30.7119</v>
      </c>
      <c r="O15" s="10">
        <f t="shared" si="9"/>
        <v>702.51</v>
      </c>
      <c r="P15" s="9">
        <f t="shared" si="9"/>
        <v>463.01</v>
      </c>
      <c r="Q15" s="9">
        <f t="shared" si="9"/>
        <v>1197.4499999999998</v>
      </c>
      <c r="R15" s="9">
        <f t="shared" si="9"/>
        <v>798.3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2219.27</v>
      </c>
      <c r="Z15" s="9">
        <f t="shared" si="9"/>
        <v>1508.78</v>
      </c>
      <c r="AA15" s="9">
        <f t="shared" si="9"/>
        <v>399.15999999999997</v>
      </c>
      <c r="AB15" s="9">
        <f t="shared" si="9"/>
        <v>259.45</v>
      </c>
      <c r="AC15" s="9">
        <f t="shared" si="9"/>
        <v>2562.54</v>
      </c>
      <c r="AD15" s="11">
        <f t="shared" si="9"/>
        <v>1692.3899999999999</v>
      </c>
      <c r="AE15" s="9">
        <f t="shared" si="9"/>
        <v>8825.2000000000007</v>
      </c>
      <c r="AF15" s="9">
        <f>SUM(AF3:AF14)</f>
        <v>0</v>
      </c>
      <c r="AG15" s="19">
        <f>SUM(AG3:AG14)</f>
        <v>8825.2000000000007</v>
      </c>
      <c r="AH15" s="9">
        <f>SUM(AH3:AH14)</f>
        <v>5220.88</v>
      </c>
      <c r="AI15" s="9">
        <f>SUM(AI3:AI14)</f>
        <v>0</v>
      </c>
      <c r="AJ15" s="19">
        <f>SUM(AJ3:AJ14)</f>
        <v>5220.88</v>
      </c>
      <c r="AK15" s="19">
        <f t="shared" ref="AK15" si="10">SUM(AK3:AK14)</f>
        <v>389.17500000000001</v>
      </c>
      <c r="AL15" s="21">
        <f t="shared" ref="AL15" si="11">SUM(AL3:AL14)</f>
        <v>78.313199999999995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opLeftCell="A4" workbookViewId="0">
      <selection activeCell="B3" sqref="B3:E4"/>
    </sheetView>
  </sheetViews>
  <sheetFormatPr defaultRowHeight="12.75" x14ac:dyDescent="0.2"/>
  <cols>
    <col min="2" max="2" width="26" customWidth="1"/>
    <col min="3" max="3" width="23.5703125" customWidth="1"/>
    <col min="4" max="4" width="22.28515625" customWidth="1"/>
    <col min="5" max="5" width="24.28515625" customWidth="1"/>
  </cols>
  <sheetData>
    <row r="2" spans="2:8" ht="51.75" customHeight="1" x14ac:dyDescent="0.4">
      <c r="B2" s="76" t="s">
        <v>12</v>
      </c>
      <c r="C2" s="76"/>
      <c r="D2" s="76"/>
      <c r="E2" s="76"/>
    </row>
    <row r="3" spans="2:8" ht="26.25" customHeight="1" x14ac:dyDescent="0.35">
      <c r="B3" s="75" t="s">
        <v>88</v>
      </c>
      <c r="C3" s="75"/>
      <c r="D3" s="75"/>
      <c r="E3" s="75"/>
      <c r="F3" s="1"/>
      <c r="G3" s="1"/>
      <c r="H3" s="1"/>
    </row>
    <row r="4" spans="2:8" ht="30" customHeight="1" thickBot="1" x14ac:dyDescent="0.25">
      <c r="B4" s="75"/>
      <c r="C4" s="75"/>
      <c r="D4" s="75"/>
      <c r="E4" s="75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83</v>
      </c>
    </row>
    <row r="6" spans="2:8" x14ac:dyDescent="0.2">
      <c r="B6" s="54" t="s">
        <v>1</v>
      </c>
      <c r="C6" s="55" t="e">
        <f>#REF!</f>
        <v>#REF!</v>
      </c>
      <c r="D6" s="55" t="e">
        <f>#REF!</f>
        <v>#REF!</v>
      </c>
      <c r="E6" s="68" t="e">
        <f>#REF!</f>
        <v>#REF!</v>
      </c>
    </row>
    <row r="7" spans="2:8" x14ac:dyDescent="0.2">
      <c r="B7" s="56" t="s">
        <v>52</v>
      </c>
      <c r="C7" s="5">
        <f>'отчет сод. жилья'!B14</f>
        <v>702.51</v>
      </c>
      <c r="D7" s="5">
        <f>'отчет сод. жилья'!C14</f>
        <v>463.01</v>
      </c>
      <c r="E7" s="72" t="e">
        <f>#REF!</f>
        <v>#REF!</v>
      </c>
    </row>
    <row r="8" spans="2:8" ht="25.5" x14ac:dyDescent="0.2">
      <c r="B8" s="57" t="s">
        <v>2</v>
      </c>
      <c r="C8" s="2">
        <f>'отчет сод. жилья'!B22</f>
        <v>702.51</v>
      </c>
      <c r="D8" s="22">
        <f>'отчет сод. жилья'!C22</f>
        <v>463.01</v>
      </c>
      <c r="E8" s="69">
        <f>'отчет сод. жилья'!E24</f>
        <v>2698.1099999999997</v>
      </c>
    </row>
    <row r="9" spans="2:8" ht="51" x14ac:dyDescent="0.2">
      <c r="B9" s="57" t="s">
        <v>3</v>
      </c>
      <c r="C9" s="2">
        <v>0</v>
      </c>
      <c r="D9" s="2">
        <v>0</v>
      </c>
      <c r="E9" s="58">
        <v>0</v>
      </c>
      <c r="F9" s="70"/>
    </row>
    <row r="10" spans="2:8" x14ac:dyDescent="0.2">
      <c r="B10" s="57" t="s">
        <v>85</v>
      </c>
      <c r="C10" s="2">
        <f>'выборка 15'!Q15</f>
        <v>1197.4499999999998</v>
      </c>
      <c r="D10" s="2">
        <f>'выборка 15'!R15</f>
        <v>798.3</v>
      </c>
      <c r="E10" s="58">
        <v>0</v>
      </c>
    </row>
    <row r="11" spans="2:8" ht="25.5" x14ac:dyDescent="0.2">
      <c r="B11" s="57" t="s">
        <v>4</v>
      </c>
      <c r="C11" s="2">
        <f>'выборка 15'!U15</f>
        <v>0</v>
      </c>
      <c r="D11" s="2">
        <v>0</v>
      </c>
      <c r="E11" s="58">
        <v>0</v>
      </c>
    </row>
    <row r="12" spans="2:8" x14ac:dyDescent="0.2">
      <c r="B12" s="57" t="s">
        <v>5</v>
      </c>
      <c r="C12" s="2">
        <v>0</v>
      </c>
      <c r="D12" s="2">
        <v>0</v>
      </c>
      <c r="E12" s="58">
        <v>0</v>
      </c>
    </row>
    <row r="13" spans="2:8" x14ac:dyDescent="0.2">
      <c r="B13" s="57" t="s">
        <v>6</v>
      </c>
      <c r="C13" s="2">
        <f>'выборка 15'!Y15</f>
        <v>2219.27</v>
      </c>
      <c r="D13" s="2">
        <f>'выборка 15'!Z15</f>
        <v>1508.78</v>
      </c>
      <c r="E13" s="58">
        <v>0</v>
      </c>
    </row>
    <row r="14" spans="2:8" ht="25.5" x14ac:dyDescent="0.2">
      <c r="B14" s="57" t="s">
        <v>7</v>
      </c>
      <c r="C14" s="2">
        <v>0</v>
      </c>
      <c r="D14" s="2">
        <v>0</v>
      </c>
      <c r="E14" s="58">
        <v>0</v>
      </c>
    </row>
    <row r="15" spans="2:8" ht="25.5" x14ac:dyDescent="0.2">
      <c r="B15" s="57" t="s">
        <v>8</v>
      </c>
      <c r="C15" s="2">
        <f>'выборка 15'!AA15</f>
        <v>399.15999999999997</v>
      </c>
      <c r="D15" s="2">
        <f>'выборка 15'!AB15</f>
        <v>259.45</v>
      </c>
      <c r="E15" s="58">
        <f>D15</f>
        <v>259.45</v>
      </c>
    </row>
    <row r="16" spans="2:8" ht="26.25" thickBot="1" x14ac:dyDescent="0.25">
      <c r="B16" s="59" t="s">
        <v>9</v>
      </c>
      <c r="C16" s="60">
        <f>'выборка 15'!AC15</f>
        <v>2562.54</v>
      </c>
      <c r="D16" s="60">
        <f>'выборка 15'!AD15</f>
        <v>1692.3899999999999</v>
      </c>
      <c r="E16" s="61">
        <v>0</v>
      </c>
    </row>
    <row r="18" spans="2:5" ht="19.5" customHeight="1" x14ac:dyDescent="0.2">
      <c r="B18" s="77" t="s">
        <v>77</v>
      </c>
      <c r="C18" s="77"/>
      <c r="D18" s="77"/>
      <c r="E18" s="77"/>
    </row>
    <row r="20" spans="2:5" x14ac:dyDescent="0.2">
      <c r="B20" s="73" t="s">
        <v>84</v>
      </c>
      <c r="C20" s="73"/>
      <c r="D20" s="73"/>
      <c r="E20" s="74">
        <v>659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A15" sqref="A15"/>
    </sheetView>
  </sheetViews>
  <sheetFormatPr defaultRowHeight="12.75" x14ac:dyDescent="0.2"/>
  <cols>
    <col min="1" max="1" width="4.5703125" customWidth="1"/>
    <col min="3" max="3" width="27.28515625" customWidth="1"/>
    <col min="4" max="4" width="38.28515625" customWidth="1"/>
    <col min="5" max="6" width="0" hidden="1" customWidth="1"/>
    <col min="7" max="7" width="23.85546875" customWidth="1"/>
    <col min="8" max="8" width="11.28515625" customWidth="1"/>
  </cols>
  <sheetData>
    <row r="1" spans="1:8" ht="93.75" customHeight="1" thickBot="1" x14ac:dyDescent="0.4">
      <c r="A1" s="81" t="s">
        <v>92</v>
      </c>
      <c r="B1" s="81"/>
      <c r="C1" s="81"/>
      <c r="D1" s="81"/>
      <c r="E1" s="81"/>
      <c r="F1" s="81"/>
      <c r="G1" s="81"/>
      <c r="H1" s="81"/>
    </row>
    <row r="2" spans="1:8" ht="16.5" customHeight="1" x14ac:dyDescent="0.2">
      <c r="A2" s="82" t="s">
        <v>13</v>
      </c>
      <c r="B2" s="84" t="s">
        <v>15</v>
      </c>
      <c r="C2" s="84" t="s">
        <v>16</v>
      </c>
      <c r="D2" s="84" t="s">
        <v>17</v>
      </c>
      <c r="E2" s="84" t="s">
        <v>18</v>
      </c>
      <c r="F2" s="84" t="s">
        <v>19</v>
      </c>
      <c r="G2" s="84" t="s">
        <v>20</v>
      </c>
      <c r="H2" s="84" t="s">
        <v>21</v>
      </c>
    </row>
    <row r="3" spans="1:8" ht="29.25" customHeight="1" thickBot="1" x14ac:dyDescent="0.25">
      <c r="A3" s="83"/>
      <c r="B3" s="85"/>
      <c r="C3" s="85"/>
      <c r="D3" s="85"/>
      <c r="E3" s="85"/>
      <c r="F3" s="85"/>
      <c r="G3" s="85"/>
      <c r="H3" s="85"/>
    </row>
    <row r="4" spans="1:8" hidden="1" x14ac:dyDescent="0.2">
      <c r="A4" s="5"/>
      <c r="B4" s="5"/>
      <c r="C4" s="5"/>
      <c r="D4" s="5"/>
      <c r="E4" s="5"/>
      <c r="F4" s="5"/>
      <c r="G4" s="23"/>
      <c r="H4" s="5"/>
    </row>
    <row r="5" spans="1:8" hidden="1" x14ac:dyDescent="0.2">
      <c r="A5" s="2"/>
      <c r="B5" s="2"/>
      <c r="C5" s="2"/>
      <c r="D5" s="2"/>
      <c r="E5" s="2"/>
      <c r="F5" s="2"/>
      <c r="G5" s="2"/>
      <c r="H5" s="2"/>
    </row>
    <row r="6" spans="1:8" hidden="1" x14ac:dyDescent="0.2">
      <c r="A6" s="2"/>
      <c r="B6" s="2"/>
      <c r="C6" s="2"/>
      <c r="D6" s="2"/>
      <c r="E6" s="2"/>
      <c r="F6" s="2"/>
      <c r="G6" s="2"/>
      <c r="H6" s="2"/>
    </row>
    <row r="7" spans="1:8" hidden="1" x14ac:dyDescent="0.2">
      <c r="A7" s="2"/>
      <c r="B7" s="2"/>
      <c r="C7" s="2"/>
      <c r="D7" s="2"/>
      <c r="E7" s="2"/>
      <c r="F7" s="2"/>
      <c r="G7" s="2"/>
      <c r="H7" s="2"/>
    </row>
    <row r="8" spans="1:8" hidden="1" x14ac:dyDescent="0.2">
      <c r="A8" s="2"/>
      <c r="B8" s="2"/>
      <c r="C8" s="2"/>
      <c r="D8" s="2"/>
      <c r="E8" s="2"/>
      <c r="F8" s="2"/>
      <c r="G8" s="2"/>
      <c r="H8" s="2"/>
    </row>
    <row r="9" spans="1:8" hidden="1" x14ac:dyDescent="0.2">
      <c r="A9" s="2"/>
      <c r="B9" s="2"/>
      <c r="C9" s="2"/>
      <c r="D9" s="2"/>
      <c r="E9" s="2"/>
      <c r="F9" s="2"/>
      <c r="G9" s="2"/>
      <c r="H9" s="2"/>
    </row>
    <row r="10" spans="1:8" hidden="1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>
        <v>1</v>
      </c>
      <c r="B11" s="2" t="s">
        <v>90</v>
      </c>
      <c r="C11" s="2"/>
      <c r="D11" s="2" t="s">
        <v>91</v>
      </c>
      <c r="E11" s="2"/>
      <c r="F11" s="2"/>
      <c r="G11" s="2">
        <v>53</v>
      </c>
      <c r="H11" s="2">
        <v>946</v>
      </c>
    </row>
    <row r="12" spans="1:8" ht="13.5" thickBot="1" x14ac:dyDescent="0.25">
      <c r="A12" s="97">
        <v>2</v>
      </c>
      <c r="B12" s="97" t="s">
        <v>93</v>
      </c>
      <c r="C12" s="97" t="s">
        <v>94</v>
      </c>
      <c r="D12" s="97" t="s">
        <v>95</v>
      </c>
      <c r="E12" s="97"/>
      <c r="F12" s="97"/>
      <c r="G12" s="98">
        <v>11</v>
      </c>
      <c r="H12" s="99">
        <v>17026</v>
      </c>
    </row>
    <row r="13" spans="1:8" ht="15.75" thickBot="1" x14ac:dyDescent="0.3">
      <c r="A13" s="78" t="s">
        <v>23</v>
      </c>
      <c r="B13" s="79"/>
      <c r="C13" s="79"/>
      <c r="D13" s="79"/>
      <c r="E13" s="79"/>
      <c r="F13" s="79"/>
      <c r="G13" s="80"/>
      <c r="H13" s="24">
        <f>SUM(H11:H12)</f>
        <v>17972</v>
      </c>
    </row>
    <row r="16" spans="1:8" ht="12.75" customHeight="1" x14ac:dyDescent="0.2">
      <c r="A16" s="71" t="s">
        <v>89</v>
      </c>
      <c r="B16" s="71"/>
      <c r="C16" s="71"/>
      <c r="D16" s="71"/>
    </row>
  </sheetData>
  <mergeCells count="10">
    <mergeCell ref="A13:G1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86" t="s">
        <v>81</v>
      </c>
      <c r="B3" s="86"/>
      <c r="C3" s="86"/>
      <c r="D3" s="86"/>
      <c r="E3" s="86"/>
    </row>
    <row r="5" spans="1:5" ht="15.75" x14ac:dyDescent="0.25">
      <c r="A5" s="87" t="s">
        <v>79</v>
      </c>
      <c r="B5" s="87"/>
      <c r="C5" s="87"/>
      <c r="D5" s="87"/>
      <c r="E5" s="25">
        <v>-8789.01</v>
      </c>
    </row>
    <row r="6" spans="1:5" ht="13.5" thickBot="1" x14ac:dyDescent="0.25"/>
    <row r="7" spans="1:5" ht="48" thickBot="1" x14ac:dyDescent="0.3">
      <c r="A7" s="26"/>
      <c r="B7" s="27" t="s">
        <v>55</v>
      </c>
      <c r="C7" s="27" t="s">
        <v>56</v>
      </c>
      <c r="D7" s="32" t="s">
        <v>57</v>
      </c>
      <c r="E7" s="33" t="s">
        <v>58</v>
      </c>
    </row>
    <row r="8" spans="1:5" ht="15" customHeight="1" x14ac:dyDescent="0.2">
      <c r="A8" s="4" t="s">
        <v>59</v>
      </c>
      <c r="B8" s="5">
        <f>'выборка 15'!O15</f>
        <v>702.51</v>
      </c>
      <c r="C8" s="5">
        <f>'выборка 15'!P15</f>
        <v>463.01</v>
      </c>
      <c r="D8" s="34">
        <f>'расход по дому ТО'!I17</f>
        <v>467.48820000000001</v>
      </c>
      <c r="E8" s="88">
        <f>C14-D14</f>
        <v>-702.51</v>
      </c>
    </row>
    <row r="9" spans="1:5" ht="33" customHeight="1" x14ac:dyDescent="0.2">
      <c r="A9" s="3" t="s">
        <v>60</v>
      </c>
      <c r="B9" s="2">
        <v>0</v>
      </c>
      <c r="C9" s="2">
        <v>0</v>
      </c>
      <c r="D9" s="34">
        <f>('выборка 15'!B3*1.74)*2</f>
        <v>1389.0419999999999</v>
      </c>
      <c r="E9" s="89"/>
    </row>
    <row r="10" spans="1:5" ht="31.5" customHeight="1" x14ac:dyDescent="0.2">
      <c r="A10" s="3" t="s">
        <v>61</v>
      </c>
      <c r="B10" s="2"/>
      <c r="C10" s="2"/>
      <c r="D10" s="34">
        <f>('выборка 15'!B4*0.15)*2</f>
        <v>119.74499999999999</v>
      </c>
      <c r="E10" s="89"/>
    </row>
    <row r="11" spans="1:5" ht="15" customHeight="1" x14ac:dyDescent="0.2">
      <c r="A11" s="4" t="s">
        <v>62</v>
      </c>
      <c r="B11" s="2">
        <v>0</v>
      </c>
      <c r="C11" s="2">
        <v>0</v>
      </c>
      <c r="D11" s="34">
        <f t="shared" ref="D11:D14" si="0">SUM(B11:C11)</f>
        <v>0</v>
      </c>
      <c r="E11" s="89"/>
    </row>
    <row r="12" spans="1:5" ht="26.25" customHeight="1" x14ac:dyDescent="0.2">
      <c r="A12" s="3" t="s">
        <v>63</v>
      </c>
      <c r="B12" s="2">
        <v>0</v>
      </c>
      <c r="C12" s="2">
        <v>0</v>
      </c>
      <c r="D12" s="34">
        <f t="shared" si="0"/>
        <v>0</v>
      </c>
      <c r="E12" s="89"/>
    </row>
    <row r="13" spans="1:5" ht="34.5" customHeight="1" thickBot="1" x14ac:dyDescent="0.25">
      <c r="A13" s="35" t="s">
        <v>64</v>
      </c>
      <c r="B13" s="8">
        <v>0</v>
      </c>
      <c r="C13" s="8">
        <v>0</v>
      </c>
      <c r="D13" s="64">
        <f t="shared" si="0"/>
        <v>0</v>
      </c>
      <c r="E13" s="89"/>
    </row>
    <row r="14" spans="1:5" ht="15" customHeight="1" thickBot="1" x14ac:dyDescent="0.3">
      <c r="A14" s="28" t="s">
        <v>72</v>
      </c>
      <c r="B14" s="29">
        <f t="shared" ref="B14:C14" si="1">SUM(B8:B13)</f>
        <v>702.51</v>
      </c>
      <c r="C14" s="29">
        <f t="shared" si="1"/>
        <v>463.01</v>
      </c>
      <c r="D14" s="30">
        <f t="shared" si="0"/>
        <v>1165.52</v>
      </c>
      <c r="E14" s="53">
        <f t="shared" ref="E14" si="2">SUM(D14)</f>
        <v>1165.52</v>
      </c>
    </row>
    <row r="15" spans="1:5" ht="15" customHeight="1" x14ac:dyDescent="0.25">
      <c r="A15" s="62"/>
      <c r="B15" s="62"/>
      <c r="C15" s="62"/>
      <c r="D15" s="63"/>
      <c r="E15" s="63"/>
    </row>
    <row r="16" spans="1:5" ht="15.75" x14ac:dyDescent="0.25">
      <c r="A16" s="87" t="s">
        <v>80</v>
      </c>
      <c r="B16" s="87"/>
      <c r="C16" s="87"/>
      <c r="D16" s="87"/>
      <c r="E16" s="31">
        <f>E5-C14-D14</f>
        <v>-10417.540000000001</v>
      </c>
    </row>
    <row r="17" spans="1:5" ht="15" customHeight="1" x14ac:dyDescent="0.25">
      <c r="A17" s="62"/>
      <c r="B17" s="62"/>
      <c r="C17" s="62"/>
      <c r="D17" s="63"/>
      <c r="E17" s="63"/>
    </row>
    <row r="18" spans="1:5" ht="15" customHeight="1" x14ac:dyDescent="0.25">
      <c r="A18" s="62"/>
      <c r="B18" s="62"/>
      <c r="C18" s="62"/>
      <c r="D18" s="63"/>
      <c r="E18" s="63"/>
    </row>
    <row r="19" spans="1:5" ht="15" customHeight="1" x14ac:dyDescent="0.25">
      <c r="A19" s="62"/>
      <c r="B19" s="62"/>
      <c r="C19" s="62"/>
      <c r="D19" s="63"/>
      <c r="E19" s="63"/>
    </row>
    <row r="20" spans="1:5" ht="15.75" x14ac:dyDescent="0.25">
      <c r="A20" s="87" t="s">
        <v>79</v>
      </c>
      <c r="B20" s="87"/>
      <c r="C20" s="87"/>
      <c r="D20" s="87"/>
      <c r="E20" s="31">
        <v>2235.1</v>
      </c>
    </row>
    <row r="21" spans="1:5" ht="15" customHeight="1" thickBot="1" x14ac:dyDescent="0.3">
      <c r="A21" s="62"/>
      <c r="B21" s="62"/>
      <c r="C21" s="62"/>
      <c r="D21" s="63"/>
      <c r="E21" s="63"/>
    </row>
    <row r="22" spans="1:5" ht="15" customHeight="1" thickBot="1" x14ac:dyDescent="0.25">
      <c r="A22" s="65" t="s">
        <v>73</v>
      </c>
      <c r="B22" s="19">
        <f>'выборка 15'!O15</f>
        <v>702.51</v>
      </c>
      <c r="C22" s="19">
        <f>'выборка 15'!P15</f>
        <v>463.01</v>
      </c>
      <c r="D22" s="66">
        <v>0</v>
      </c>
      <c r="E22" s="67">
        <f>C22-D22</f>
        <v>463.01</v>
      </c>
    </row>
    <row r="23" spans="1:5" x14ac:dyDescent="0.2">
      <c r="E23" s="36"/>
    </row>
    <row r="24" spans="1:5" ht="15.75" x14ac:dyDescent="0.25">
      <c r="A24" s="87" t="s">
        <v>80</v>
      </c>
      <c r="B24" s="87"/>
      <c r="C24" s="87"/>
      <c r="D24" s="87"/>
      <c r="E24" s="31">
        <f>E20+C22-D22</f>
        <v>2698.1099999999997</v>
      </c>
    </row>
    <row r="27" spans="1:5" x14ac:dyDescent="0.2">
      <c r="A27" s="77" t="s">
        <v>77</v>
      </c>
      <c r="B27" s="77"/>
      <c r="C27" s="77"/>
      <c r="D27" s="77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4" sqref="A4:I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91" t="s">
        <v>65</v>
      </c>
      <c r="B2" s="91"/>
      <c r="C2" s="91"/>
      <c r="D2" s="91"/>
      <c r="E2" s="91"/>
      <c r="F2" s="91"/>
      <c r="G2" s="91"/>
      <c r="H2" s="91"/>
      <c r="I2" s="91"/>
    </row>
    <row r="3" spans="1:9" ht="17.25" x14ac:dyDescent="0.3">
      <c r="A3" s="91" t="s">
        <v>75</v>
      </c>
      <c r="B3" s="91"/>
      <c r="C3" s="91"/>
      <c r="D3" s="91"/>
      <c r="E3" s="91"/>
      <c r="F3" s="91"/>
      <c r="G3" s="91"/>
      <c r="H3" s="91"/>
      <c r="I3" s="91"/>
    </row>
    <row r="4" spans="1:9" ht="17.25" x14ac:dyDescent="0.3">
      <c r="A4" s="91" t="s">
        <v>82</v>
      </c>
      <c r="B4" s="91"/>
      <c r="C4" s="91"/>
      <c r="D4" s="91"/>
      <c r="E4" s="91"/>
      <c r="F4" s="91"/>
      <c r="G4" s="91"/>
      <c r="H4" s="91"/>
      <c r="I4" s="91"/>
    </row>
    <row r="5" spans="1:9" ht="13.5" thickBot="1" x14ac:dyDescent="0.25"/>
    <row r="6" spans="1:9" ht="45.75" thickBot="1" x14ac:dyDescent="0.25">
      <c r="A6" s="37" t="s">
        <v>13</v>
      </c>
      <c r="B6" s="38" t="s">
        <v>14</v>
      </c>
      <c r="C6" s="39" t="s">
        <v>15</v>
      </c>
      <c r="D6" s="39" t="s">
        <v>66</v>
      </c>
      <c r="E6" s="39" t="s">
        <v>17</v>
      </c>
      <c r="F6" s="40" t="s">
        <v>76</v>
      </c>
      <c r="G6" s="40" t="s">
        <v>67</v>
      </c>
      <c r="H6" s="40" t="s">
        <v>22</v>
      </c>
      <c r="I6" s="7" t="s">
        <v>68</v>
      </c>
    </row>
    <row r="7" spans="1:9" x14ac:dyDescent="0.2">
      <c r="A7" s="41"/>
      <c r="B7" s="42"/>
      <c r="C7" s="43"/>
      <c r="D7" s="44"/>
      <c r="E7" s="45"/>
      <c r="F7" s="46"/>
      <c r="G7" s="46"/>
      <c r="H7" s="46"/>
      <c r="I7" s="47"/>
    </row>
    <row r="8" spans="1:9" x14ac:dyDescent="0.2">
      <c r="A8" s="41"/>
      <c r="B8" s="42"/>
      <c r="C8" s="43"/>
      <c r="D8" s="44"/>
      <c r="E8" s="45"/>
      <c r="F8" s="46"/>
      <c r="G8" s="46"/>
      <c r="H8" s="46"/>
      <c r="I8" s="47"/>
    </row>
    <row r="9" spans="1:9" x14ac:dyDescent="0.2">
      <c r="A9" s="41"/>
      <c r="B9" s="42"/>
      <c r="C9" s="43"/>
      <c r="D9" s="44"/>
      <c r="E9" s="45"/>
      <c r="F9" s="46"/>
      <c r="G9" s="46"/>
      <c r="H9" s="46"/>
      <c r="I9" s="47"/>
    </row>
    <row r="10" spans="1:9" x14ac:dyDescent="0.2">
      <c r="A10" s="41"/>
      <c r="B10" s="42"/>
      <c r="C10" s="43"/>
      <c r="D10" s="44"/>
      <c r="E10" s="45"/>
      <c r="F10" s="46"/>
      <c r="G10" s="46"/>
      <c r="H10" s="46"/>
      <c r="I10" s="47"/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42"/>
      <c r="C15" s="43"/>
      <c r="D15" s="44"/>
      <c r="E15" s="45"/>
      <c r="F15" s="46"/>
      <c r="G15" s="46"/>
      <c r="H15" s="46"/>
      <c r="I15" s="47"/>
    </row>
    <row r="16" spans="1:9" ht="15.75" thickBot="1" x14ac:dyDescent="0.25">
      <c r="A16" s="48"/>
      <c r="B16" s="92" t="s">
        <v>69</v>
      </c>
      <c r="C16" s="93"/>
      <c r="D16" s="93"/>
      <c r="E16" s="93"/>
      <c r="F16" s="93"/>
      <c r="G16" s="93"/>
      <c r="H16" s="94"/>
      <c r="I16" s="49">
        <f>'выборка 15'!AK15+'выборка 15'!AL15</f>
        <v>467.48820000000001</v>
      </c>
    </row>
    <row r="17" spans="1:9" ht="15.75" thickBot="1" x14ac:dyDescent="0.3">
      <c r="A17" s="78" t="s">
        <v>70</v>
      </c>
      <c r="B17" s="79"/>
      <c r="C17" s="79"/>
      <c r="D17" s="50"/>
      <c r="E17" s="50"/>
      <c r="F17" s="50"/>
      <c r="G17" s="50"/>
      <c r="H17" s="50"/>
      <c r="I17" s="51">
        <f>SUM(I7:I16)</f>
        <v>467.48820000000001</v>
      </c>
    </row>
    <row r="18" spans="1:9" x14ac:dyDescent="0.2">
      <c r="A18" s="95"/>
      <c r="B18" s="95"/>
      <c r="C18" s="96"/>
      <c r="D18" s="96"/>
      <c r="E18" s="96"/>
      <c r="F18" s="96"/>
      <c r="G18" s="96"/>
      <c r="H18" s="96"/>
      <c r="I18" s="96"/>
    </row>
    <row r="22" spans="1:9" ht="15" x14ac:dyDescent="0.25">
      <c r="A22" s="90" t="s">
        <v>78</v>
      </c>
      <c r="B22" s="90"/>
      <c r="C22" s="90"/>
      <c r="D22" s="90"/>
      <c r="E22" s="90"/>
      <c r="F22" s="90"/>
      <c r="G22" s="90"/>
      <c r="H22" s="90"/>
      <c r="I22" s="90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2016-01-18T08:15:10Z</cp:lastPrinted>
  <dcterms:created xsi:type="dcterms:W3CDTF">2015-02-24T21:57:31Z</dcterms:created>
  <dcterms:modified xsi:type="dcterms:W3CDTF">2017-10-29T20:13:27Z</dcterms:modified>
</cp:coreProperties>
</file>