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2" activeTab="2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5" r:id="rId5"/>
    <sheet name="расход по дому ТР 15 (2)" sheetId="6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F11" i="6" l="1"/>
  <c r="C6" i="5"/>
  <c r="C7" i="5" s="1"/>
  <c r="B6" i="5"/>
  <c r="B7" i="5" s="1"/>
  <c r="F12" i="6"/>
  <c r="D6" i="5" s="1"/>
  <c r="D7" i="5" l="1"/>
  <c r="E9" i="5" s="1"/>
  <c r="F13" i="2" l="1"/>
  <c r="D8" i="4"/>
  <c r="D7" i="4"/>
  <c r="C6" i="4"/>
  <c r="B6" i="4"/>
  <c r="C9" i="4" l="1"/>
  <c r="B9" i="4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14" i="2" l="1"/>
  <c r="D6" i="4" s="1"/>
  <c r="D9" i="4" s="1"/>
  <c r="F7" i="1"/>
  <c r="D7" i="1"/>
  <c r="F8" i="1"/>
  <c r="F6" i="1" l="1"/>
</calcChain>
</file>

<file path=xl/sharedStrings.xml><?xml version="1.0" encoding="utf-8"?>
<sst xmlns="http://schemas.openxmlformats.org/spreadsheetml/2006/main" count="139" uniqueCount="99">
  <si>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</si>
  <si>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</si>
  <si>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</si>
  <si>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</si>
  <si>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</si>
  <si>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</si>
  <si>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</si>
  <si>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</si>
  <si>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</si>
  <si>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</si>
  <si>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</si>
  <si>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</si>
  <si>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</si>
  <si>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</si>
  <si>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</si>
  <si>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</si>
  <si>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</si>
  <si>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</si>
  <si>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</si>
  <si>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</si>
  <si>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</si>
  <si>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</si>
  <si>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</si>
  <si>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</si>
  <si>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</si>
  <si>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</si>
  <si>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</si>
  <si>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</si>
  <si>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</si>
  <si>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</si>
  <si>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</si>
  <si>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</si>
  <si>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</si>
  <si>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</si>
  <si>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</si>
  <si>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</si>
  <si>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</si>
  <si>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</si>
  <si>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</si>
  <si>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</si>
  <si>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</si>
  <si>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</si>
  <si>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</si>
  <si>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</si>
  <si>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</si>
  <si>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</si>
  <si>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</si>
  <si>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</si>
  <si>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</si>
  <si>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</si>
  <si>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</si>
  <si>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</si>
  <si>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</si>
  <si>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</si>
  <si>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</si>
  <si>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</si>
  <si>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</si>
  <si>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</si>
  <si>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</si>
  <si>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</si>
  <si>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</si>
  <si>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</si>
  <si>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</si>
  <si>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</si>
  <si>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</si>
  <si>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</si>
  <si>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</si>
  <si>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Содержание и Ремонт жилья</t>
  </si>
  <si>
    <t>покос травы</t>
  </si>
  <si>
    <t>придомовая территория</t>
  </si>
  <si>
    <t>переходящее сальдо на 01.01.16 г</t>
  </si>
  <si>
    <t>дебиторская задолженность жителей по состоянию на 01.07.2016 г составляет</t>
  </si>
  <si>
    <t>корректировка сметы №46 от 30.10.2015 г</t>
  </si>
  <si>
    <t>корректировка весенне-осеннего осмотра 2015 г</t>
  </si>
  <si>
    <t>июнь</t>
  </si>
  <si>
    <t>июль</t>
  </si>
  <si>
    <t>внутридомовая система ЦО</t>
  </si>
  <si>
    <t>гидравлические испытания ЦО</t>
  </si>
  <si>
    <t>ввод ЦО</t>
  </si>
  <si>
    <t>гидравлические испытания ввода ЦО</t>
  </si>
  <si>
    <t>Генеральный директор ООО У0 "ТаганСервис"____________________________________________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</si>
  <si>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</si>
  <si>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</si>
  <si>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переходящее сальдо на 01.08.16 г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</si>
  <si>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</si>
  <si>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</si>
  <si>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сентябрь</t>
  </si>
  <si>
    <t>кв.16</t>
  </si>
  <si>
    <t>ремонт шиферной кровли</t>
  </si>
  <si>
    <t>кровля</t>
  </si>
  <si>
    <t>ремонт вентканалов</t>
  </si>
  <si>
    <t>ноябрь</t>
  </si>
  <si>
    <t>кв.13</t>
  </si>
  <si>
    <t>смена труб ЦО</t>
  </si>
  <si>
    <t>чердак-кв. 9</t>
  </si>
  <si>
    <t xml:space="preserve">Информация о выполненных работах по статье "Ремонт жилья" по адресу 6-й Линейный, 73-а  за период 01.08.2016 г по 31.12.2016 г </t>
  </si>
  <si>
    <t>Информация о собранных и израсходованных денежных средствах по статье " Ремонт Жилья" за период с 01.08.2016 г по 31.12.2016 г по адресу 6-й Линейный, 73-а</t>
  </si>
  <si>
    <t xml:space="preserve">Информация о выполненных работах по статье "Содержание и Ремонт жилья" по адресу 6-й Линейный, 73-а  за период 01.01.2016 г по 31.07.2016 г 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</si>
  <si>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6-й Линейный, 73-а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</si>
</sst>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3" xfId="0" applyFill="1" applyBorder="1"/>
    <xf numFmtId="0" fontId="0" fillId="2" borderId="10" xfId="0" applyFill="1" applyBorder="1"/>
    <xf numFmtId="2" fontId="0" fillId="2" borderId="22" xfId="0" applyNumberFormat="1" applyFill="1" applyBorder="1"/>
    <xf numFmtId="2" fontId="0" fillId="2" borderId="11" xfId="0" applyNumberFormat="1" applyFill="1" applyBorder="1"/>
    <xf numFmtId="2" fontId="0" fillId="0" borderId="1" xfId="0" applyNumberFormat="1" applyBorder="1"/>
    <xf numFmtId="2" fontId="0" fillId="0" borderId="4" xfId="0" applyNumberFormat="1" applyBorder="1"/>
    <xf numFmtId="2" fontId="1" fillId="0" borderId="10" xfId="0" applyNumberFormat="1" applyFont="1" applyBorder="1"/>
    <xf numFmtId="0" fontId="4" fillId="0" borderId="20" xfId="0" applyFont="1" applyBorder="1"/>
    <xf numFmtId="0" fontId="4" fillId="0" borderId="10" xfId="0" applyFont="1" applyBorder="1"/>
    <xf numFmtId="0" fontId="6" fillId="0" borderId="13" xfId="0" applyFont="1" applyBorder="1" applyAlignment="1">
      <alignment wrapText="1"/>
    </xf>
    <xf numFmtId="2" fontId="0" fillId="2" borderId="3" xfId="0" applyNumberFormat="1" applyFill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2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0" fontId="1" fillId="0" borderId="0" xfId="0" applyFont="1" applyFill="1" applyBorder="1" applyAlignme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F7">
            <v>31966.619999999995</v>
          </cell>
          <cell r="AH7">
            <v>32720.980000000003</v>
          </cell>
          <cell r="AJ7">
            <v>490.81470000000002</v>
          </cell>
          <cell r="AL7">
            <v>20.139299999999999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">
          <cell r="AJ7">
            <v>65450.87999999999</v>
          </cell>
          <cell r="AL7">
            <v>63247.690000000017</v>
          </cell>
          <cell r="AN7">
            <v>948.71534999999994</v>
          </cell>
          <cell r="AP7">
            <v>39.537750000000003</v>
          </cell>
        </row>
      </sheetData>
      <sheetData sheetId="14"/>
      <sheetData sheetId="15"/>
      <sheetData sheetId="16">
        <row r="7">
          <cell r="AJ7">
            <v>6414.6</v>
          </cell>
          <cell r="AL7">
            <v>4651.8999999999996</v>
          </cell>
          <cell r="AN7">
            <v>69.778499999999994</v>
          </cell>
          <cell r="AP7">
            <v>2.9702999999999999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Y6">
            <v>14946</v>
          </cell>
          <cell r="AA6">
            <v>11817.310000000001</v>
          </cell>
          <cell r="AC6">
            <v>177.25964999999997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24</v>
      </c>
      <c r="B2" s="13" t="s">
        <v>25</v>
      </c>
      <c r="C2" s="13" t="s">
        <v>26</v>
      </c>
      <c r="D2" s="13" t="s">
        <v>28</v>
      </c>
      <c r="E2" s="16" t="s">
        <v>35</v>
      </c>
      <c r="F2" s="13" t="s">
        <v>27</v>
      </c>
      <c r="G2" s="13" t="s">
        <v>29</v>
      </c>
      <c r="H2" s="16" t="s">
        <v>36</v>
      </c>
      <c r="I2" s="13" t="s">
        <v>30</v>
      </c>
      <c r="J2" s="13" t="s">
        <v>31</v>
      </c>
      <c r="K2" s="13" t="s">
        <v>53</v>
      </c>
      <c r="L2" s="13" t="s">
        <v>32</v>
      </c>
      <c r="M2" s="16" t="s">
        <v>33</v>
      </c>
      <c r="N2" s="16" t="s">
        <v>34</v>
      </c>
      <c r="O2" s="14" t="s">
        <v>37</v>
      </c>
      <c r="P2" s="14" t="s">
        <v>38</v>
      </c>
      <c r="Q2" s="14" t="s">
        <v>39</v>
      </c>
      <c r="R2" s="14" t="s">
        <v>40</v>
      </c>
      <c r="S2" s="14" t="s">
        <v>41</v>
      </c>
      <c r="T2" s="14" t="s">
        <v>42</v>
      </c>
      <c r="U2" s="14" t="s">
        <v>43</v>
      </c>
      <c r="V2" s="14" t="s">
        <v>44</v>
      </c>
      <c r="W2" s="14" t="s">
        <v>45</v>
      </c>
      <c r="X2" s="14" t="s">
        <v>46</v>
      </c>
      <c r="Y2" s="14" t="s">
        <v>47</v>
      </c>
      <c r="Z2" s="14" t="s">
        <v>48</v>
      </c>
      <c r="AA2" s="14" t="s">
        <v>49</v>
      </c>
      <c r="AB2" s="14" t="s">
        <v>50</v>
      </c>
      <c r="AC2" s="14" t="s">
        <v>51</v>
      </c>
      <c r="AD2" s="15" t="s">
        <v>52</v>
      </c>
      <c r="AE2" s="13" t="s">
        <v>55</v>
      </c>
      <c r="AF2" s="13" t="s">
        <v>28</v>
      </c>
      <c r="AG2" s="16" t="s">
        <v>35</v>
      </c>
      <c r="AH2" s="13" t="s">
        <v>56</v>
      </c>
      <c r="AI2" s="13" t="s">
        <v>29</v>
      </c>
      <c r="AJ2" s="16" t="s">
        <v>36</v>
      </c>
      <c r="AK2" s="16" t="s">
        <v>63</v>
      </c>
      <c r="AL2" s="16" t="s">
        <v>34</v>
      </c>
    </row>
    <row r="3" spans="1:38" x14ac:dyDescent="0.2">
      <c r="A3" s="11" t="s">
        <v>64</v>
      </c>
      <c r="B3" s="4">
        <v>641.46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27">
        <f>AB3*1.5%</f>
        <v>0</v>
      </c>
      <c r="AL3" s="19">
        <f>AJ3*1.5%</f>
        <v>0</v>
      </c>
    </row>
    <row r="4" spans="1:38" x14ac:dyDescent="0.2">
      <c r="A4" s="11" t="s">
        <v>64</v>
      </c>
      <c r="B4" s="4">
        <v>641.46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(I4+J4+K4+L4)*1.5%</f>
        <v>0</v>
      </c>
      <c r="N4" s="19">
        <f t="shared" ref="N4:N14" si="3">H4*1.5%</f>
        <v>0</v>
      </c>
      <c r="O4" s="4">
        <v>0</v>
      </c>
      <c r="P4" s="4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27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64</v>
      </c>
      <c r="B5" s="4">
        <v>641.46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27">
        <f t="shared" si="6"/>
        <v>0</v>
      </c>
      <c r="AL5" s="19">
        <f t="shared" si="7"/>
        <v>0</v>
      </c>
    </row>
    <row r="6" spans="1:38" x14ac:dyDescent="0.2">
      <c r="A6" s="11" t="s">
        <v>64</v>
      </c>
      <c r="B6" s="4">
        <v>641.46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27">
        <f t="shared" si="6"/>
        <v>0</v>
      </c>
      <c r="AL6" s="19">
        <f t="shared" si="7"/>
        <v>0</v>
      </c>
    </row>
    <row r="7" spans="1:38" x14ac:dyDescent="0.2">
      <c r="A7" s="11" t="s">
        <v>64</v>
      </c>
      <c r="B7" s="4">
        <v>641.46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27">
        <f t="shared" si="6"/>
        <v>0</v>
      </c>
      <c r="AL7" s="19">
        <f t="shared" si="7"/>
        <v>0</v>
      </c>
    </row>
    <row r="8" spans="1:38" x14ac:dyDescent="0.2">
      <c r="A8" s="11" t="s">
        <v>64</v>
      </c>
      <c r="B8" s="4">
        <v>641.46</v>
      </c>
      <c r="C8" s="2">
        <v>2597.92</v>
      </c>
      <c r="D8" s="2">
        <v>0</v>
      </c>
      <c r="E8" s="17">
        <f t="shared" si="0"/>
        <v>2597.92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7">
        <f t="shared" si="4"/>
        <v>2982.8</v>
      </c>
      <c r="AH8" s="2">
        <v>0</v>
      </c>
      <c r="AI8" s="2">
        <v>0</v>
      </c>
      <c r="AJ8" s="17">
        <f t="shared" si="5"/>
        <v>0</v>
      </c>
      <c r="AK8" s="27">
        <f t="shared" si="6"/>
        <v>0</v>
      </c>
      <c r="AL8" s="19">
        <f t="shared" si="7"/>
        <v>0</v>
      </c>
    </row>
    <row r="9" spans="1:38" x14ac:dyDescent="0.2">
      <c r="A9" s="11" t="s">
        <v>64</v>
      </c>
      <c r="B9" s="4">
        <v>641.46</v>
      </c>
      <c r="C9" s="2">
        <v>0</v>
      </c>
      <c r="D9" s="2">
        <v>0</v>
      </c>
      <c r="E9" s="17">
        <f t="shared" si="0"/>
        <v>0</v>
      </c>
      <c r="F9" s="2">
        <v>2071.8200000000002</v>
      </c>
      <c r="G9" s="2">
        <v>0</v>
      </c>
      <c r="H9" s="17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7">
        <f t="shared" si="4"/>
        <v>5580.71</v>
      </c>
      <c r="AH9" s="2">
        <v>2378.7600000000002</v>
      </c>
      <c r="AI9" s="2">
        <v>0</v>
      </c>
      <c r="AJ9" s="17">
        <f t="shared" si="5"/>
        <v>2378.7600000000002</v>
      </c>
      <c r="AK9" s="27">
        <f t="shared" si="6"/>
        <v>2.3021999999999996</v>
      </c>
      <c r="AL9" s="19">
        <f t="shared" si="7"/>
        <v>35.681400000000004</v>
      </c>
    </row>
    <row r="10" spans="1:38" x14ac:dyDescent="0.2">
      <c r="A10" s="11" t="s">
        <v>64</v>
      </c>
      <c r="B10" s="4">
        <v>641.46</v>
      </c>
      <c r="C10" s="2">
        <v>0</v>
      </c>
      <c r="D10" s="2">
        <v>0</v>
      </c>
      <c r="E10" s="17">
        <f t="shared" si="0"/>
        <v>0</v>
      </c>
      <c r="F10" s="2">
        <v>89.22</v>
      </c>
      <c r="G10" s="2">
        <v>0</v>
      </c>
      <c r="H10" s="17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7">
        <f t="shared" si="4"/>
        <v>5580.71</v>
      </c>
      <c r="AH10" s="2">
        <v>4359.4399999999996</v>
      </c>
      <c r="AI10" s="2">
        <v>0</v>
      </c>
      <c r="AJ10" s="17">
        <f t="shared" si="5"/>
        <v>4359.4399999999996</v>
      </c>
      <c r="AK10" s="27">
        <f t="shared" si="6"/>
        <v>2.66805</v>
      </c>
      <c r="AL10" s="19">
        <f t="shared" si="7"/>
        <v>65.391599999999997</v>
      </c>
    </row>
    <row r="11" spans="1:38" x14ac:dyDescent="0.2">
      <c r="A11" s="11" t="s">
        <v>64</v>
      </c>
      <c r="B11" s="4">
        <v>641.46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27">
        <f t="shared" si="6"/>
        <v>0</v>
      </c>
      <c r="AL11" s="19">
        <f t="shared" si="7"/>
        <v>0</v>
      </c>
    </row>
    <row r="12" spans="1:38" x14ac:dyDescent="0.2">
      <c r="A12" s="11" t="s">
        <v>64</v>
      </c>
      <c r="B12" s="4">
        <v>641.46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27">
        <f t="shared" si="6"/>
        <v>0</v>
      </c>
      <c r="AL12" s="19">
        <f t="shared" si="7"/>
        <v>0</v>
      </c>
    </row>
    <row r="13" spans="1:38" x14ac:dyDescent="0.2">
      <c r="A13" s="11" t="s">
        <v>64</v>
      </c>
      <c r="B13" s="4">
        <v>641.46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27">
        <f t="shared" si="6"/>
        <v>0</v>
      </c>
      <c r="AL13" s="19">
        <f t="shared" si="7"/>
        <v>0</v>
      </c>
    </row>
    <row r="14" spans="1:38" ht="13.5" thickBot="1" x14ac:dyDescent="0.25">
      <c r="A14" s="11" t="s">
        <v>64</v>
      </c>
      <c r="B14" s="4">
        <v>641.46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27">
        <f t="shared" si="6"/>
        <v>0</v>
      </c>
      <c r="AL14" s="19">
        <f t="shared" si="7"/>
        <v>0</v>
      </c>
    </row>
    <row r="15" spans="1:38" ht="13.5" thickBot="1" x14ac:dyDescent="0.25">
      <c r="A15" s="9" t="s">
        <v>23</v>
      </c>
      <c r="B15" s="8">
        <v>0</v>
      </c>
      <c r="C15" s="8">
        <f t="shared" ref="C15:G15" si="8">SUM(C3:C14)</f>
        <v>2597.92</v>
      </c>
      <c r="D15" s="8">
        <f t="shared" si="8"/>
        <v>0</v>
      </c>
      <c r="E15" s="18">
        <f t="shared" si="8"/>
        <v>2597.92</v>
      </c>
      <c r="F15" s="8">
        <f t="shared" si="8"/>
        <v>2161.04</v>
      </c>
      <c r="G15" s="8">
        <f t="shared" si="8"/>
        <v>0</v>
      </c>
      <c r="H15" s="18">
        <f t="shared" ref="H15:AE15" si="9">SUM(H3:H14)</f>
        <v>2161.04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32.415599999999998</v>
      </c>
      <c r="O15" s="9">
        <f t="shared" si="9"/>
        <v>1128.98</v>
      </c>
      <c r="P15" s="8">
        <f t="shared" si="9"/>
        <v>592.3900000000001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8">
        <f t="shared" si="9"/>
        <v>3566.54</v>
      </c>
      <c r="Z15" s="8">
        <f t="shared" si="9"/>
        <v>1929.31</v>
      </c>
      <c r="AA15" s="8">
        <f t="shared" si="9"/>
        <v>641.49</v>
      </c>
      <c r="AB15" s="8">
        <f t="shared" si="9"/>
        <v>331.35</v>
      </c>
      <c r="AC15" s="8">
        <f t="shared" si="9"/>
        <v>4118.2100000000009</v>
      </c>
      <c r="AD15" s="10">
        <f t="shared" si="9"/>
        <v>2165.91</v>
      </c>
      <c r="AE15" s="8">
        <f t="shared" si="9"/>
        <v>14144.220000000001</v>
      </c>
      <c r="AF15" s="8">
        <f>SUM(AF3:AF14)</f>
        <v>0</v>
      </c>
      <c r="AG15" s="18">
        <f>SUM(AG3:AG14)</f>
        <v>14144.220000000001</v>
      </c>
      <c r="AH15" s="8">
        <f>SUM(AH3:AH14)</f>
        <v>6738.2</v>
      </c>
      <c r="AI15" s="8">
        <f>SUM(AI3:AI14)</f>
        <v>0</v>
      </c>
      <c r="AJ15" s="18">
        <f>SUM(AJ3:AJ14)</f>
        <v>6738.2</v>
      </c>
      <c r="AK15" s="18">
        <f t="shared" ref="AK15" si="10">SUM(AK3:AK14)</f>
        <v>4.9702500000000001</v>
      </c>
      <c r="AL15" s="20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49" t="s">
        <v>13</v>
      </c>
      <c r="C2" s="49"/>
      <c r="D2" s="49"/>
      <c r="E2" s="49"/>
      <c r="F2" s="49"/>
    </row>
    <row r="3" spans="2:9" ht="26.25" customHeight="1" x14ac:dyDescent="0.35">
      <c r="B3" s="48" t="s">
        <v>66</v>
      </c>
      <c r="C3" s="48"/>
      <c r="D3" s="48"/>
      <c r="E3" s="48"/>
      <c r="F3" s="48"/>
      <c r="G3" s="1"/>
      <c r="H3" s="1"/>
      <c r="I3" s="1"/>
    </row>
    <row r="4" spans="2:9" ht="30" customHeight="1" thickBot="1" x14ac:dyDescent="0.25">
      <c r="B4" s="48"/>
      <c r="C4" s="48"/>
      <c r="D4" s="48"/>
      <c r="E4" s="48"/>
      <c r="F4" s="48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28" t="s">
        <v>1</v>
      </c>
      <c r="C6" s="29">
        <f>'отчет тек. ремонт'!B9</f>
        <v>39898.859999999993</v>
      </c>
      <c r="D6" s="29">
        <f>'отчет тек. ремонт'!C9</f>
        <v>42807.080000000016</v>
      </c>
      <c r="E6" s="29" t="e">
        <f>'отчет тек. ремонт'!#REF!</f>
        <v>#REF!</v>
      </c>
      <c r="F6" s="36" t="e">
        <f>'отчет тек. ремонт'!#REF!</f>
        <v>#REF!</v>
      </c>
    </row>
    <row r="7" spans="2:9" x14ac:dyDescent="0.2">
      <c r="B7" s="30" t="s">
        <v>54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37" t="e">
        <f>#REF!</f>
        <v>#REF!</v>
      </c>
    </row>
    <row r="8" spans="2:9" ht="25.5" x14ac:dyDescent="0.2">
      <c r="B8" s="31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38" t="e">
        <f>#REF!</f>
        <v>#REF!</v>
      </c>
    </row>
    <row r="9" spans="2:9" ht="51" x14ac:dyDescent="0.2">
      <c r="B9" s="31" t="s">
        <v>3</v>
      </c>
      <c r="C9" s="2">
        <v>0</v>
      </c>
      <c r="D9" s="2">
        <v>0</v>
      </c>
      <c r="E9" s="2">
        <v>0</v>
      </c>
      <c r="F9" s="32">
        <v>0</v>
      </c>
    </row>
    <row r="10" spans="2:9" x14ac:dyDescent="0.2">
      <c r="B10" s="31" t="s">
        <v>4</v>
      </c>
      <c r="C10" s="2">
        <v>0</v>
      </c>
      <c r="D10" s="2">
        <v>0</v>
      </c>
      <c r="E10" s="2">
        <v>0</v>
      </c>
      <c r="F10" s="32">
        <v>0</v>
      </c>
    </row>
    <row r="11" spans="2:9" ht="25.5" x14ac:dyDescent="0.2">
      <c r="B11" s="31" t="s">
        <v>5</v>
      </c>
      <c r="C11" s="2">
        <f>'выборка 15'!U15</f>
        <v>0</v>
      </c>
      <c r="D11" s="2">
        <v>0</v>
      </c>
      <c r="E11" s="2">
        <v>0</v>
      </c>
      <c r="F11" s="32">
        <v>0</v>
      </c>
    </row>
    <row r="12" spans="2:9" x14ac:dyDescent="0.2">
      <c r="B12" s="31" t="s">
        <v>6</v>
      </c>
      <c r="C12" s="2">
        <v>0</v>
      </c>
      <c r="D12" s="2">
        <v>0</v>
      </c>
      <c r="E12" s="2">
        <v>0</v>
      </c>
      <c r="F12" s="32">
        <v>0</v>
      </c>
    </row>
    <row r="13" spans="2:9" x14ac:dyDescent="0.2">
      <c r="B13" s="31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32">
        <v>0</v>
      </c>
    </row>
    <row r="14" spans="2:9" ht="25.5" x14ac:dyDescent="0.2">
      <c r="B14" s="31" t="s">
        <v>8</v>
      </c>
      <c r="C14" s="2">
        <v>0</v>
      </c>
      <c r="D14" s="2">
        <v>0</v>
      </c>
      <c r="E14" s="2">
        <v>0</v>
      </c>
      <c r="F14" s="32">
        <v>0</v>
      </c>
    </row>
    <row r="15" spans="2:9" ht="25.5" x14ac:dyDescent="0.2">
      <c r="B15" s="31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32">
        <f>D15</f>
        <v>331.35</v>
      </c>
    </row>
    <row r="16" spans="2:9" ht="26.25" thickBot="1" x14ac:dyDescent="0.25">
      <c r="B16" s="33" t="s">
        <v>10</v>
      </c>
      <c r="C16" s="34">
        <f>'выборка 15'!AC15</f>
        <v>4118.2100000000009</v>
      </c>
      <c r="D16" s="34">
        <f>'выборка 15'!AD15</f>
        <v>2165.91</v>
      </c>
      <c r="E16" s="34">
        <v>267.58999999999997</v>
      </c>
      <c r="F16" s="35">
        <v>0</v>
      </c>
    </row>
    <row r="18" spans="2:6" ht="19.5" customHeight="1" x14ac:dyDescent="0.2">
      <c r="B18" s="50" t="s">
        <v>65</v>
      </c>
      <c r="C18" s="50"/>
      <c r="D18" s="50"/>
      <c r="E18" s="50"/>
      <c r="F18" s="5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H3" sqref="H3"/>
    </sheetView>
  </sheetViews>
  <sheetFormatPr defaultRowHeight="12.75" x14ac:dyDescent="0.2"/>
  <cols>
    <col min="1" max="1" width="27.28515625" customWidth="1"/>
    <col min="2" max="2" width="18.85546875" customWidth="1"/>
    <col min="3" max="3" width="27.7109375" customWidth="1"/>
    <col min="4" max="4" width="22.5703125" customWidth="1"/>
    <col min="5" max="5" width="11.5703125" customWidth="1"/>
  </cols>
  <sheetData>
    <row r="2" spans="1:5" ht="90" customHeight="1" x14ac:dyDescent="0.2">
      <c r="A2" s="51" t="s">
        <v>98</v>
      </c>
      <c r="B2" s="51"/>
      <c r="C2" s="51"/>
      <c r="D2" s="51"/>
      <c r="E2" s="51"/>
    </row>
    <row r="3" spans="1:5" ht="13.5" thickBot="1" x14ac:dyDescent="0.25"/>
    <row r="4" spans="1:5" ht="60" customHeight="1" x14ac:dyDescent="0.25">
      <c r="A4" s="39"/>
      <c r="B4" s="26" t="s">
        <v>57</v>
      </c>
      <c r="C4" s="26" t="s">
        <v>58</v>
      </c>
      <c r="D4" s="54" t="s">
        <v>59</v>
      </c>
      <c r="E4" s="55"/>
    </row>
    <row r="5" spans="1:5" ht="15" customHeight="1" x14ac:dyDescent="0.25">
      <c r="A5" s="52" t="s">
        <v>70</v>
      </c>
      <c r="B5" s="53"/>
      <c r="C5" s="40">
        <v>7653.47</v>
      </c>
      <c r="D5" s="56"/>
      <c r="E5" s="57"/>
    </row>
    <row r="6" spans="1:5" x14ac:dyDescent="0.2">
      <c r="A6" s="11" t="s">
        <v>67</v>
      </c>
      <c r="B6" s="41">
        <f>'[1]июнь 16'!$AJ$7-[1]декабрь!$AF$7+'[1]июль 16'!$AJ$7</f>
        <v>39898.859999999993</v>
      </c>
      <c r="C6" s="4">
        <f>'[1]июнь 16'!$AL$7-[1]декабрь!$AH$7-25+'[1]июль 16'!$AL$7</f>
        <v>35153.610000000015</v>
      </c>
      <c r="D6" s="58">
        <f>'расход по дому ТР 15'!F14</f>
        <v>18812.547900000001</v>
      </c>
      <c r="E6" s="59"/>
    </row>
    <row r="7" spans="1:5" ht="25.5" x14ac:dyDescent="0.2">
      <c r="A7" s="3" t="s">
        <v>61</v>
      </c>
      <c r="B7" s="2">
        <v>0</v>
      </c>
      <c r="C7" s="2">
        <v>0</v>
      </c>
      <c r="D7" s="58">
        <f>(641.46*1.74)*7</f>
        <v>7812.9827999999998</v>
      </c>
      <c r="E7" s="59"/>
    </row>
    <row r="8" spans="1:5" ht="39" thickBot="1" x14ac:dyDescent="0.25">
      <c r="A8" s="3" t="s">
        <v>62</v>
      </c>
      <c r="B8" s="2">
        <v>0</v>
      </c>
      <c r="C8" s="2">
        <v>0</v>
      </c>
      <c r="D8" s="58">
        <f>(641.46*0.15)*7</f>
        <v>673.53300000000002</v>
      </c>
      <c r="E8" s="59"/>
    </row>
    <row r="9" spans="1:5" ht="15.75" thickBot="1" x14ac:dyDescent="0.3">
      <c r="A9" s="24" t="s">
        <v>60</v>
      </c>
      <c r="B9" s="25">
        <f>SUM(B6:B8)</f>
        <v>39898.859999999993</v>
      </c>
      <c r="C9" s="25">
        <f>SUM(C5:C8)</f>
        <v>42807.080000000016</v>
      </c>
      <c r="D9" s="60">
        <f>SUM(D6:D8)</f>
        <v>27299.063700000002</v>
      </c>
      <c r="E9" s="61"/>
    </row>
    <row r="11" spans="1:5" ht="15.75" customHeight="1" x14ac:dyDescent="0.25">
      <c r="A11" s="45" t="s">
        <v>81</v>
      </c>
      <c r="B11" s="45"/>
      <c r="C11" s="45"/>
      <c r="D11" s="45"/>
      <c r="E11" s="46">
        <v>7021.14</v>
      </c>
    </row>
    <row r="12" spans="1:5" ht="15" x14ac:dyDescent="0.25">
      <c r="A12" s="45" t="s">
        <v>82</v>
      </c>
      <c r="B12" s="45"/>
      <c r="C12" s="45"/>
      <c r="D12" s="45"/>
      <c r="E12" s="47">
        <v>8061.87</v>
      </c>
    </row>
    <row r="15" spans="1:5" x14ac:dyDescent="0.2">
      <c r="A15" s="42" t="s">
        <v>80</v>
      </c>
      <c r="B15" s="42"/>
      <c r="C15" s="42"/>
      <c r="D15" s="42"/>
    </row>
    <row r="17" spans="1:5" x14ac:dyDescent="0.2">
      <c r="A17" s="43" t="s">
        <v>71</v>
      </c>
      <c r="B17" s="43"/>
      <c r="C17" s="43"/>
      <c r="D17" s="44"/>
      <c r="E17" s="43">
        <v>656.22</v>
      </c>
    </row>
  </sheetData>
  <mergeCells count="8">
    <mergeCell ref="D7:E7"/>
    <mergeCell ref="D8:E8"/>
    <mergeCell ref="D9:E9"/>
    <mergeCell ref="A2:E2"/>
    <mergeCell ref="A5:B5"/>
    <mergeCell ref="D4:E4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4.5703125" customWidth="1"/>
  </cols>
  <sheetData>
    <row r="1" spans="1:6" ht="93.75" customHeight="1" thickBot="1" x14ac:dyDescent="0.4">
      <c r="A1" s="66" t="s">
        <v>97</v>
      </c>
      <c r="B1" s="66"/>
      <c r="C1" s="66"/>
      <c r="D1" s="66"/>
      <c r="E1" s="66"/>
      <c r="F1" s="66"/>
    </row>
    <row r="2" spans="1:6" ht="16.5" customHeight="1" x14ac:dyDescent="0.2">
      <c r="A2" s="67" t="s">
        <v>16</v>
      </c>
      <c r="B2" s="69" t="s">
        <v>17</v>
      </c>
      <c r="C2" s="69" t="s">
        <v>18</v>
      </c>
      <c r="D2" s="69" t="s">
        <v>19</v>
      </c>
      <c r="E2" s="69" t="s">
        <v>20</v>
      </c>
      <c r="F2" s="69" t="s">
        <v>21</v>
      </c>
    </row>
    <row r="3" spans="1:6" ht="29.25" customHeight="1" thickBot="1" x14ac:dyDescent="0.25">
      <c r="A3" s="68"/>
      <c r="B3" s="70"/>
      <c r="C3" s="70"/>
      <c r="D3" s="70"/>
      <c r="E3" s="70"/>
      <c r="F3" s="70"/>
    </row>
    <row r="4" spans="1:6" x14ac:dyDescent="0.2">
      <c r="A4" s="4">
        <v>1</v>
      </c>
      <c r="B4" s="4">
        <v>2016</v>
      </c>
      <c r="C4" s="74" t="s">
        <v>73</v>
      </c>
      <c r="D4" s="75"/>
      <c r="E4" s="76"/>
      <c r="F4" s="4">
        <v>-3000</v>
      </c>
    </row>
    <row r="5" spans="1:6" x14ac:dyDescent="0.2">
      <c r="A5" s="2">
        <v>2</v>
      </c>
      <c r="B5" s="4">
        <v>2016</v>
      </c>
      <c r="C5" s="71" t="s">
        <v>72</v>
      </c>
      <c r="D5" s="72"/>
      <c r="E5" s="73"/>
      <c r="F5" s="21">
        <v>-1031.5</v>
      </c>
    </row>
    <row r="6" spans="1:6" x14ac:dyDescent="0.2">
      <c r="A6" s="2">
        <v>3</v>
      </c>
      <c r="B6" s="4">
        <v>2016</v>
      </c>
      <c r="C6" s="4" t="s">
        <v>74</v>
      </c>
      <c r="D6" s="2" t="s">
        <v>69</v>
      </c>
      <c r="E6" s="2" t="s">
        <v>68</v>
      </c>
      <c r="F6" s="21">
        <v>425</v>
      </c>
    </row>
    <row r="7" spans="1:6" x14ac:dyDescent="0.2">
      <c r="A7" s="2">
        <v>4</v>
      </c>
      <c r="B7" s="4">
        <v>2016</v>
      </c>
      <c r="C7" s="4" t="s">
        <v>74</v>
      </c>
      <c r="D7" s="2" t="s">
        <v>69</v>
      </c>
      <c r="E7" s="2" t="s">
        <v>68</v>
      </c>
      <c r="F7" s="21">
        <v>473</v>
      </c>
    </row>
    <row r="8" spans="1:6" hidden="1" x14ac:dyDescent="0.2">
      <c r="A8" s="2"/>
      <c r="B8" s="2"/>
      <c r="C8" s="2"/>
      <c r="D8" s="2"/>
      <c r="E8" s="2"/>
      <c r="F8" s="2"/>
    </row>
    <row r="9" spans="1:6" hidden="1" x14ac:dyDescent="0.2">
      <c r="A9" s="2"/>
      <c r="B9" s="2"/>
      <c r="C9" s="2"/>
      <c r="D9" s="2"/>
      <c r="E9" s="2"/>
      <c r="F9" s="2"/>
    </row>
    <row r="10" spans="1:6" x14ac:dyDescent="0.2">
      <c r="A10" s="2">
        <v>5</v>
      </c>
      <c r="B10" s="4">
        <v>2016</v>
      </c>
      <c r="C10" s="2" t="s">
        <v>75</v>
      </c>
      <c r="D10" s="2" t="s">
        <v>76</v>
      </c>
      <c r="E10" s="2" t="s">
        <v>77</v>
      </c>
      <c r="F10" s="21">
        <v>17075</v>
      </c>
    </row>
    <row r="11" spans="1:6" x14ac:dyDescent="0.2">
      <c r="A11" s="2">
        <v>6</v>
      </c>
      <c r="B11" s="4">
        <v>2016</v>
      </c>
      <c r="C11" s="2" t="s">
        <v>75</v>
      </c>
      <c r="D11" s="2" t="s">
        <v>78</v>
      </c>
      <c r="E11" s="2" t="s">
        <v>79</v>
      </c>
      <c r="F11" s="21">
        <v>4321</v>
      </c>
    </row>
    <row r="12" spans="1:6" x14ac:dyDescent="0.2">
      <c r="A12" s="2"/>
      <c r="B12" s="2"/>
      <c r="C12" s="2"/>
      <c r="D12" s="2"/>
      <c r="E12" s="2"/>
      <c r="F12" s="2"/>
    </row>
    <row r="13" spans="1:6" ht="13.5" thickBot="1" x14ac:dyDescent="0.25">
      <c r="A13" s="62" t="s">
        <v>22</v>
      </c>
      <c r="B13" s="63"/>
      <c r="C13" s="63"/>
      <c r="D13" s="63"/>
      <c r="E13" s="63"/>
      <c r="F13" s="22">
        <f>'[1]июнь 16'!$AN$7+'[1]июнь 16'!$AP$7-[1]декабрь!$AJ$7-[1]декабрь!$AL$7+'[1]июль 16'!$AN$7+'[1]июль 16'!$AP$7</f>
        <v>550.0478999999998</v>
      </c>
    </row>
    <row r="14" spans="1:6" ht="15.75" thickBot="1" x14ac:dyDescent="0.3">
      <c r="A14" s="64" t="s">
        <v>23</v>
      </c>
      <c r="B14" s="65"/>
      <c r="C14" s="65"/>
      <c r="D14" s="65"/>
      <c r="E14" s="65"/>
      <c r="F14" s="23">
        <f>SUM(F4:F13)</f>
        <v>18812.547900000001</v>
      </c>
    </row>
    <row r="17" spans="1:5" ht="12.75" customHeight="1" x14ac:dyDescent="0.2">
      <c r="A17" s="42" t="s">
        <v>80</v>
      </c>
      <c r="B17" s="42"/>
      <c r="C17" s="42"/>
      <c r="D17" s="42"/>
      <c r="E17" s="42"/>
    </row>
  </sheetData>
  <mergeCells count="11">
    <mergeCell ref="A13:E13"/>
    <mergeCell ref="A14:E14"/>
    <mergeCell ref="A1:F1"/>
    <mergeCell ref="A2:A3"/>
    <mergeCell ref="B2:B3"/>
    <mergeCell ref="C2:C3"/>
    <mergeCell ref="D2:D3"/>
    <mergeCell ref="E2:E3"/>
    <mergeCell ref="F2:F3"/>
    <mergeCell ref="C5:E5"/>
    <mergeCell ref="C4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A2" sqref="A2:E2"/>
    </sheetView>
  </sheetViews>
  <sheetFormatPr defaultRowHeight="12.75" x14ac:dyDescent="0.2"/>
  <cols>
    <col min="1" max="1" width="27.28515625" customWidth="1"/>
    <col min="2" max="2" width="18.85546875" customWidth="1"/>
    <col min="3" max="3" width="27.7109375" customWidth="1"/>
    <col min="4" max="4" width="22.5703125" customWidth="1"/>
    <col min="5" max="5" width="11.5703125" customWidth="1"/>
  </cols>
  <sheetData>
    <row r="2" spans="1:5" ht="90" customHeight="1" x14ac:dyDescent="0.2">
      <c r="A2" s="51" t="s">
        <v>96</v>
      </c>
      <c r="B2" s="51"/>
      <c r="C2" s="51"/>
      <c r="D2" s="51"/>
      <c r="E2" s="51"/>
    </row>
    <row r="3" spans="1:5" ht="13.5" thickBot="1" x14ac:dyDescent="0.25"/>
    <row r="4" spans="1:5" ht="60" customHeight="1" x14ac:dyDescent="0.25">
      <c r="A4" s="39"/>
      <c r="B4" s="26" t="s">
        <v>57</v>
      </c>
      <c r="C4" s="26" t="s">
        <v>58</v>
      </c>
      <c r="D4" s="54" t="s">
        <v>59</v>
      </c>
      <c r="E4" s="55"/>
    </row>
    <row r="5" spans="1:5" ht="15" customHeight="1" x14ac:dyDescent="0.25">
      <c r="A5" s="52" t="s">
        <v>83</v>
      </c>
      <c r="B5" s="53"/>
      <c r="C5" s="40">
        <v>7021.14</v>
      </c>
      <c r="D5" s="56"/>
      <c r="E5" s="57"/>
    </row>
    <row r="6" spans="1:5" ht="13.5" thickBot="1" x14ac:dyDescent="0.25">
      <c r="A6" s="11" t="s">
        <v>1</v>
      </c>
      <c r="B6" s="41">
        <f>'[1]декабрь ТР 16'!$Y$6</f>
        <v>14946</v>
      </c>
      <c r="C6" s="4">
        <f>'[1]декабрь ТР 16'!$AA$6</f>
        <v>11817.310000000001</v>
      </c>
      <c r="D6" s="58">
        <f>'расход по дому ТР 15 (2)'!F12</f>
        <v>20769.25965</v>
      </c>
      <c r="E6" s="59"/>
    </row>
    <row r="7" spans="1:5" ht="15.75" thickBot="1" x14ac:dyDescent="0.3">
      <c r="A7" s="24" t="s">
        <v>60</v>
      </c>
      <c r="B7" s="25">
        <f>SUM(B6:B6)</f>
        <v>14946</v>
      </c>
      <c r="C7" s="25">
        <f>SUM(C5:C6)</f>
        <v>18838.45</v>
      </c>
      <c r="D7" s="60">
        <f>SUM(D6:D6)</f>
        <v>20769.25965</v>
      </c>
      <c r="E7" s="61"/>
    </row>
    <row r="9" spans="1:5" ht="15.75" customHeight="1" x14ac:dyDescent="0.25">
      <c r="A9" s="45" t="s">
        <v>84</v>
      </c>
      <c r="B9" s="45"/>
      <c r="C9" s="45"/>
      <c r="D9" s="45"/>
      <c r="E9" s="46">
        <f>C7-D7</f>
        <v>-1930.8096499999992</v>
      </c>
    </row>
    <row r="12" spans="1:5" x14ac:dyDescent="0.2">
      <c r="A12" s="42" t="s">
        <v>80</v>
      </c>
      <c r="B12" s="42"/>
      <c r="C12" s="42"/>
      <c r="D12" s="42"/>
    </row>
    <row r="14" spans="1:5" x14ac:dyDescent="0.2">
      <c r="A14" s="43" t="s">
        <v>85</v>
      </c>
      <c r="B14" s="43"/>
      <c r="C14" s="43"/>
      <c r="D14" s="44"/>
      <c r="E14" s="43">
        <v>1002.6</v>
      </c>
    </row>
  </sheetData>
  <mergeCells count="6">
    <mergeCell ref="D7:E7"/>
    <mergeCell ref="A2:E2"/>
    <mergeCell ref="D4:E4"/>
    <mergeCell ref="A5:B5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F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4.5703125" customWidth="1"/>
  </cols>
  <sheetData>
    <row r="1" spans="1:6" ht="93.75" customHeight="1" thickBot="1" x14ac:dyDescent="0.4">
      <c r="A1" s="66" t="s">
        <v>95</v>
      </c>
      <c r="B1" s="66"/>
      <c r="C1" s="66"/>
      <c r="D1" s="66"/>
      <c r="E1" s="66"/>
      <c r="F1" s="66"/>
    </row>
    <row r="2" spans="1:6" ht="16.5" customHeight="1" x14ac:dyDescent="0.2">
      <c r="A2" s="67" t="s">
        <v>16</v>
      </c>
      <c r="B2" s="69" t="s">
        <v>17</v>
      </c>
      <c r="C2" s="69" t="s">
        <v>18</v>
      </c>
      <c r="D2" s="69" t="s">
        <v>19</v>
      </c>
      <c r="E2" s="69" t="s">
        <v>20</v>
      </c>
      <c r="F2" s="69" t="s">
        <v>21</v>
      </c>
    </row>
    <row r="3" spans="1:6" ht="29.25" customHeight="1" thickBot="1" x14ac:dyDescent="0.25">
      <c r="A3" s="68"/>
      <c r="B3" s="70"/>
      <c r="C3" s="70"/>
      <c r="D3" s="70"/>
      <c r="E3" s="70"/>
      <c r="F3" s="70"/>
    </row>
    <row r="4" spans="1:6" x14ac:dyDescent="0.2">
      <c r="A4" s="2">
        <v>1</v>
      </c>
      <c r="B4" s="4">
        <v>2016</v>
      </c>
      <c r="C4" s="4" t="s">
        <v>86</v>
      </c>
      <c r="D4" s="2" t="s">
        <v>87</v>
      </c>
      <c r="E4" s="2" t="s">
        <v>88</v>
      </c>
      <c r="F4" s="21">
        <v>6310</v>
      </c>
    </row>
    <row r="5" spans="1:6" x14ac:dyDescent="0.2">
      <c r="A5" s="2">
        <v>2</v>
      </c>
      <c r="B5" s="4">
        <v>2016</v>
      </c>
      <c r="C5" s="4" t="s">
        <v>86</v>
      </c>
      <c r="D5" s="2" t="s">
        <v>89</v>
      </c>
      <c r="E5" s="2" t="s">
        <v>90</v>
      </c>
      <c r="F5" s="21">
        <v>6554</v>
      </c>
    </row>
    <row r="6" spans="1:6" hidden="1" x14ac:dyDescent="0.2">
      <c r="A6" s="2"/>
      <c r="B6" s="4">
        <v>2016</v>
      </c>
      <c r="C6" s="2"/>
      <c r="D6" s="2"/>
      <c r="E6" s="2"/>
      <c r="F6" s="2"/>
    </row>
    <row r="7" spans="1:6" hidden="1" x14ac:dyDescent="0.2">
      <c r="A7" s="2"/>
      <c r="B7" s="4">
        <v>2016</v>
      </c>
      <c r="C7" s="2"/>
      <c r="D7" s="2"/>
      <c r="E7" s="2"/>
      <c r="F7" s="2"/>
    </row>
    <row r="8" spans="1:6" x14ac:dyDescent="0.2">
      <c r="A8" s="2">
        <v>3</v>
      </c>
      <c r="B8" s="4">
        <v>2016</v>
      </c>
      <c r="C8" s="2" t="s">
        <v>91</v>
      </c>
      <c r="D8" s="2" t="s">
        <v>92</v>
      </c>
      <c r="E8" s="2" t="s">
        <v>93</v>
      </c>
      <c r="F8" s="21">
        <v>1145</v>
      </c>
    </row>
    <row r="9" spans="1:6" x14ac:dyDescent="0.2">
      <c r="A9" s="2">
        <v>4</v>
      </c>
      <c r="B9" s="4">
        <v>2016</v>
      </c>
      <c r="C9" s="2" t="s">
        <v>91</v>
      </c>
      <c r="D9" s="2" t="s">
        <v>94</v>
      </c>
      <c r="E9" s="2" t="s">
        <v>93</v>
      </c>
      <c r="F9" s="21">
        <v>6583</v>
      </c>
    </row>
    <row r="10" spans="1:6" x14ac:dyDescent="0.2">
      <c r="A10" s="2"/>
      <c r="B10" s="2"/>
      <c r="C10" s="2"/>
      <c r="D10" s="2"/>
      <c r="E10" s="2"/>
      <c r="F10" s="2"/>
    </row>
    <row r="11" spans="1:6" ht="13.5" thickBot="1" x14ac:dyDescent="0.25">
      <c r="A11" s="62" t="s">
        <v>22</v>
      </c>
      <c r="B11" s="63"/>
      <c r="C11" s="63"/>
      <c r="D11" s="63"/>
      <c r="E11" s="63"/>
      <c r="F11" s="22">
        <f>'[1]декабрь ТР 16'!$AC$6</f>
        <v>177.25964999999997</v>
      </c>
    </row>
    <row r="12" spans="1:6" ht="15.75" thickBot="1" x14ac:dyDescent="0.3">
      <c r="A12" s="64" t="s">
        <v>23</v>
      </c>
      <c r="B12" s="65"/>
      <c r="C12" s="65"/>
      <c r="D12" s="65"/>
      <c r="E12" s="65"/>
      <c r="F12" s="23">
        <f>SUM(F4:F11)</f>
        <v>20769.25965</v>
      </c>
    </row>
    <row r="15" spans="1:6" ht="12.75" customHeight="1" x14ac:dyDescent="0.2">
      <c r="A15" s="42" t="s">
        <v>80</v>
      </c>
      <c r="B15" s="42"/>
      <c r="C15" s="42"/>
      <c r="D15" s="42"/>
      <c r="E15" s="42"/>
    </row>
  </sheetData>
  <mergeCells count="9">
    <mergeCell ref="A11:E11"/>
    <mergeCell ref="A12:E1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2017-01-13T05:42:42Z</cp:lastPrinted>
  <dcterms:created xsi:type="dcterms:W3CDTF">2015-02-24T21:57:31Z</dcterms:created>
  <dcterms:modified xsi:type="dcterms:W3CDTF">2017-04-15T11:50:28Z</dcterms:modified>
</cp:coreProperties>
</file>