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activeTab="3"/>
  </bookViews>
  <sheets>
    <sheet name="выборка 15" sheetId="3" r:id="rId1"/>
    <sheet name="отчет сод. жилья" sheetId="5" r:id="rId2"/>
    <sheet name="расход по дому ТО" sheetId="6" r:id="rId3"/>
    <sheet name="отчет ТР" sheetId="7" r:id="rId4"/>
    <sheet name="расход по дому ТР" sheetId="8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D8" i="7" l="1"/>
  <c r="D9" i="7" s="1"/>
  <c r="F23" i="8"/>
  <c r="F24" i="8"/>
  <c r="C8" i="7"/>
  <c r="B8" i="7"/>
  <c r="C7" i="7"/>
  <c r="B9" i="7"/>
  <c r="C8" i="5"/>
  <c r="F26" i="6"/>
  <c r="D10" i="5"/>
  <c r="D9" i="5"/>
  <c r="B8" i="5"/>
  <c r="C9" i="7" l="1"/>
  <c r="E10" i="7" s="1"/>
  <c r="C11" i="5"/>
  <c r="B11" i="5"/>
  <c r="AI15" i="3"/>
  <c r="AF15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M3" i="3"/>
  <c r="AK3" i="3"/>
  <c r="AJ3" i="3"/>
  <c r="AL3" i="3" s="1"/>
  <c r="AG3" i="3"/>
  <c r="H3" i="3"/>
  <c r="N3" i="3" s="1"/>
  <c r="E3" i="3"/>
  <c r="AK15" i="3" l="1"/>
  <c r="AL15" i="3"/>
  <c r="F27" i="6" s="1"/>
  <c r="G15" i="3"/>
  <c r="D15" i="3"/>
  <c r="D8" i="5" l="1"/>
  <c r="D11" i="5" s="1"/>
  <c r="AH15" i="3"/>
  <c r="AE15" i="3"/>
  <c r="AJ15" i="3"/>
  <c r="AG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M15" i="3"/>
  <c r="H15" i="3"/>
  <c r="E15" i="3"/>
  <c r="N15" i="3" l="1"/>
</calcChain>
</file>

<file path=xl/sharedStrings.xml><?xml version="1.0" encoding="utf-8"?>
<sst xmlns="http://schemas.openxmlformats.org/spreadsheetml/2006/main" count="109" uniqueCount="77">
  <si>
    <t>№ п/п</t>
  </si>
  <si>
    <t>год</t>
  </si>
  <si>
    <t>месяц</t>
  </si>
  <si>
    <t>вид работ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</si>
  <si>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</si>
  <si>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</si>
  <si>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</si>
  <si>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</si>
  <si>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</si>
  <si>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</si>
  <si>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</si>
  <si>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</si>
  <si>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</si>
  <si>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</si>
  <si>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</si>
  <si>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</si>
  <si>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</si>
  <si>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</si>
  <si>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</si>
  <si>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</si>
  <si>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</si>
  <si>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</si>
  <si>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</si>
  <si>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</si>
  <si>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</si>
  <si>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</si>
  <si>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</si>
  <si>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</si>
  <si>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</si>
  <si>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</si>
  <si>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</si>
  <si>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</si>
  <si>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</si>
  <si>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</si>
  <si>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</si>
  <si>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</si>
  <si>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</si>
  <si>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</si>
  <si>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</si>
  <si>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</si>
  <si>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</si>
  <si>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</si>
  <si>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</si>
  <si>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</si>
  <si>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</si>
  <si>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</si>
  <si>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</si>
  <si>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</si>
  <si>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Б.Бульварная, 9-1</t>
  </si>
  <si>
    <t>в доме по адресу ул.Б.Бульварная, 9-1</t>
  </si>
  <si>
    <t>Содержание и Ремонт жилья</t>
  </si>
  <si>
    <t>июль</t>
  </si>
  <si>
    <t>придомовая территория</t>
  </si>
  <si>
    <t>покос травы</t>
  </si>
  <si>
    <t>декабрь</t>
  </si>
  <si>
    <t>Информация о выполненных работах  по статье "Содержание и Ремонт жилья"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</si>
  <si>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Б.Бульварная, 9-1</t>
  </si>
  <si>
    <t>переходящее сальдо на 01.01.16 г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</si>
  <si>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</si>
  <si>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</si>
  <si>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</si>
  <si>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</si>
  <si>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за период с 01.01.2016 по 31.07.2016 гг.</t>
  </si>
  <si>
    <t>корректировка сметы №20 от 31.08.2015 г</t>
  </si>
  <si>
    <t>корректировка сметы №8 от 30.10.2015 г</t>
  </si>
  <si>
    <t>корректировка весенне-осеннего осмотра 2015 г</t>
  </si>
  <si>
    <t>апрель</t>
  </si>
  <si>
    <t>гидравлические испытания трубопроводов отопления</t>
  </si>
  <si>
    <t>Информация о собранных и израсходованных денежных средствах по статье "Ремонт Жилья" за период с 01.08.2016 г по 31.12.2016 г по адресу Б.Бульварная, 9-1</t>
  </si>
  <si>
    <t xml:space="preserve"> Ремонт жилья</t>
  </si>
  <si>
    <t>переходящее сальдо на 01.08.16 г</t>
  </si>
  <si>
    <t>Информация о выполненных работах  по статье " Ремонт жилья"</t>
  </si>
  <si>
    <t>за период с 01.08.2016 по 31.12.2016 гг.</t>
  </si>
  <si>
    <t>подъезд</t>
  </si>
  <si>
    <t>установка прожектора</t>
  </si>
  <si>
    <t>Остаток денежных средств дома по статье "Ремонт жилья" на 31.12.2016 г</t>
  </si>
  <si>
    <t>дебиторская задолженность жителей по состоянию на 01.01.2017 г составляет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</si>
</sst>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1" fillId="0" borderId="3" xfId="0" applyFont="1" applyBorder="1"/>
    <xf numFmtId="0" fontId="1" fillId="0" borderId="16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18" xfId="0" applyNumberFormat="1" applyFill="1" applyBorder="1"/>
    <xf numFmtId="2" fontId="0" fillId="2" borderId="12" xfId="0" applyNumberFormat="1" applyFill="1" applyBorder="1"/>
    <xf numFmtId="0" fontId="3" fillId="0" borderId="16" xfId="0" applyFont="1" applyBorder="1"/>
    <xf numFmtId="0" fontId="3" fillId="0" borderId="11" xfId="0" applyFont="1" applyBorder="1"/>
    <xf numFmtId="0" fontId="4" fillId="0" borderId="15" xfId="0" applyFont="1" applyBorder="1" applyAlignment="1">
      <alignment wrapText="1"/>
    </xf>
    <xf numFmtId="2" fontId="0" fillId="0" borderId="0" xfId="0" applyNumberFormat="1"/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5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vertical="center"/>
    </xf>
    <xf numFmtId="165" fontId="3" fillId="0" borderId="9" xfId="0" applyNumberFormat="1" applyFont="1" applyBorder="1" applyAlignment="1"/>
    <xf numFmtId="165" fontId="3" fillId="0" borderId="13" xfId="0" applyNumberFormat="1" applyFont="1" applyBorder="1" applyAlignment="1"/>
    <xf numFmtId="2" fontId="0" fillId="2" borderId="3" xfId="0" applyNumberFormat="1" applyFill="1" applyBorder="1"/>
    <xf numFmtId="0" fontId="0" fillId="0" borderId="14" xfId="0" applyBorder="1" applyAlignment="1">
      <alignment wrapText="1"/>
    </xf>
    <xf numFmtId="0" fontId="4" fillId="0" borderId="1" xfId="0" applyFont="1" applyBorder="1" applyAlignment="1">
      <alignment wrapText="1"/>
    </xf>
    <xf numFmtId="164" fontId="0" fillId="0" borderId="3" xfId="0" applyNumberFormat="1" applyBorder="1"/>
    <xf numFmtId="0" fontId="7" fillId="0" borderId="0" xfId="0" applyFont="1"/>
    <xf numFmtId="2" fontId="7" fillId="0" borderId="0" xfId="0" applyNumberFormat="1" applyFont="1"/>
    <xf numFmtId="0" fontId="1" fillId="0" borderId="0" xfId="0" applyFont="1" applyFill="1" applyBorder="1" applyAlignment="1"/>
    <xf numFmtId="0" fontId="3" fillId="0" borderId="0" xfId="0" applyFont="1" applyAlignment="1"/>
    <xf numFmtId="0" fontId="8" fillId="0" borderId="0" xfId="0" applyFont="1"/>
    <xf numFmtId="2" fontId="8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AF14">
            <v>39935.81</v>
          </cell>
          <cell r="AH14">
            <v>36088.149999999994</v>
          </cell>
          <cell r="AJ14">
            <v>541.32224999999994</v>
          </cell>
          <cell r="AL14">
            <v>20.640449999999998</v>
          </cell>
          <cell r="BB14">
            <v>7834.2978000000012</v>
          </cell>
          <cell r="BD14">
            <v>675.37049999999999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4">
          <cell r="AK14">
            <v>81217.109999999986</v>
          </cell>
          <cell r="AM14">
            <v>69206.12000000001</v>
          </cell>
          <cell r="AO14">
            <v>1038.0918000000001</v>
          </cell>
          <cell r="AQ14">
            <v>39.895499999999998</v>
          </cell>
          <cell r="BG14">
            <v>15668.595600000002</v>
          </cell>
          <cell r="BI14">
            <v>1350.7410000000002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Y13">
            <v>14986.73</v>
          </cell>
          <cell r="AA13">
            <v>12398.5</v>
          </cell>
          <cell r="AC13">
            <v>185.97749999999999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S1" workbookViewId="0">
      <selection activeCell="AF12" sqref="AF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0" t="s">
        <v>5</v>
      </c>
      <c r="B2" s="11" t="s">
        <v>6</v>
      </c>
      <c r="C2" s="11" t="s">
        <v>7</v>
      </c>
      <c r="D2" s="11" t="s">
        <v>9</v>
      </c>
      <c r="E2" s="14" t="s">
        <v>16</v>
      </c>
      <c r="F2" s="11" t="s">
        <v>8</v>
      </c>
      <c r="G2" s="11" t="s">
        <v>10</v>
      </c>
      <c r="H2" s="14" t="s">
        <v>17</v>
      </c>
      <c r="I2" s="11" t="s">
        <v>11</v>
      </c>
      <c r="J2" s="11" t="s">
        <v>12</v>
      </c>
      <c r="K2" s="11" t="s">
        <v>34</v>
      </c>
      <c r="L2" s="11" t="s">
        <v>13</v>
      </c>
      <c r="M2" s="14" t="s">
        <v>14</v>
      </c>
      <c r="N2" s="14" t="s">
        <v>15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2" t="s">
        <v>23</v>
      </c>
      <c r="U2" s="12" t="s">
        <v>24</v>
      </c>
      <c r="V2" s="12" t="s">
        <v>25</v>
      </c>
      <c r="W2" s="12" t="s">
        <v>26</v>
      </c>
      <c r="X2" s="12" t="s">
        <v>27</v>
      </c>
      <c r="Y2" s="12" t="s">
        <v>28</v>
      </c>
      <c r="Z2" s="12" t="s">
        <v>29</v>
      </c>
      <c r="AA2" s="12" t="s">
        <v>30</v>
      </c>
      <c r="AB2" s="12" t="s">
        <v>31</v>
      </c>
      <c r="AC2" s="12" t="s">
        <v>32</v>
      </c>
      <c r="AD2" s="13" t="s">
        <v>33</v>
      </c>
      <c r="AE2" s="11" t="s">
        <v>35</v>
      </c>
      <c r="AF2" s="11" t="s">
        <v>9</v>
      </c>
      <c r="AG2" s="14" t="s">
        <v>16</v>
      </c>
      <c r="AH2" s="11" t="s">
        <v>36</v>
      </c>
      <c r="AI2" s="11" t="s">
        <v>10</v>
      </c>
      <c r="AJ2" s="14" t="s">
        <v>17</v>
      </c>
      <c r="AK2" s="14" t="s">
        <v>47</v>
      </c>
      <c r="AL2" s="14" t="s">
        <v>15</v>
      </c>
    </row>
    <row r="3" spans="1:38" x14ac:dyDescent="0.2">
      <c r="A3" s="9" t="s">
        <v>48</v>
      </c>
      <c r="B3" s="3">
        <v>622.5</v>
      </c>
      <c r="C3" s="3">
        <v>0</v>
      </c>
      <c r="D3" s="3">
        <v>0</v>
      </c>
      <c r="E3" s="15">
        <f>C3+D3</f>
        <v>0</v>
      </c>
      <c r="F3" s="3">
        <v>0</v>
      </c>
      <c r="G3" s="3">
        <v>0</v>
      </c>
      <c r="H3" s="15">
        <f>F3+G3</f>
        <v>0</v>
      </c>
      <c r="I3" s="3">
        <v>0</v>
      </c>
      <c r="J3" s="3">
        <v>0</v>
      </c>
      <c r="K3" s="3">
        <v>0</v>
      </c>
      <c r="L3" s="3">
        <v>0</v>
      </c>
      <c r="M3" s="15">
        <f>(I3+J3+L3)*1.5%</f>
        <v>0</v>
      </c>
      <c r="N3" s="17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5">
        <f>AE3+AF3</f>
        <v>0</v>
      </c>
      <c r="AH3" s="3">
        <v>0</v>
      </c>
      <c r="AI3" s="3">
        <v>0</v>
      </c>
      <c r="AJ3" s="15">
        <f>AH3+AI3</f>
        <v>0</v>
      </c>
      <c r="AK3" s="36">
        <f>AB3*1.5%</f>
        <v>0</v>
      </c>
      <c r="AL3" s="17">
        <f>AJ3*1.5%</f>
        <v>0</v>
      </c>
    </row>
    <row r="4" spans="1:38" x14ac:dyDescent="0.2">
      <c r="A4" s="9" t="s">
        <v>48</v>
      </c>
      <c r="B4" s="3">
        <v>622.5</v>
      </c>
      <c r="C4" s="3">
        <v>0</v>
      </c>
      <c r="D4" s="3">
        <v>0</v>
      </c>
      <c r="E4" s="15">
        <f t="shared" ref="E4:E14" si="0">C4+D4</f>
        <v>0</v>
      </c>
      <c r="F4" s="3">
        <v>0</v>
      </c>
      <c r="G4" s="3">
        <v>0</v>
      </c>
      <c r="H4" s="15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5">
        <f t="shared" ref="M4:M14" si="2">(I4+J4+L4)*1.5%</f>
        <v>0</v>
      </c>
      <c r="N4" s="17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5">
        <f t="shared" ref="AG4:AG14" si="4">AE4+AF4</f>
        <v>0</v>
      </c>
      <c r="AH4" s="3">
        <v>0</v>
      </c>
      <c r="AI4" s="3">
        <v>0</v>
      </c>
      <c r="AJ4" s="15">
        <f t="shared" ref="AJ4:AJ14" si="5">AH4+AI4</f>
        <v>0</v>
      </c>
      <c r="AK4" s="36">
        <f t="shared" ref="AK4:AK14" si="6">AB4*1.5%</f>
        <v>0</v>
      </c>
      <c r="AL4" s="17">
        <f t="shared" ref="AL4:AL14" si="7">AJ4*1.5%</f>
        <v>0</v>
      </c>
    </row>
    <row r="5" spans="1:38" x14ac:dyDescent="0.2">
      <c r="A5" s="9" t="s">
        <v>48</v>
      </c>
      <c r="B5" s="3">
        <v>622.5</v>
      </c>
      <c r="C5" s="3">
        <v>0</v>
      </c>
      <c r="D5" s="3">
        <v>0</v>
      </c>
      <c r="E5" s="15">
        <f t="shared" si="0"/>
        <v>0</v>
      </c>
      <c r="F5" s="3">
        <v>0</v>
      </c>
      <c r="G5" s="3">
        <v>0</v>
      </c>
      <c r="H5" s="15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5">
        <f t="shared" si="2"/>
        <v>0</v>
      </c>
      <c r="N5" s="17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5">
        <f t="shared" si="4"/>
        <v>0</v>
      </c>
      <c r="AH5" s="3">
        <v>0</v>
      </c>
      <c r="AI5" s="3">
        <v>0</v>
      </c>
      <c r="AJ5" s="15">
        <f t="shared" si="5"/>
        <v>0</v>
      </c>
      <c r="AK5" s="36">
        <f t="shared" si="6"/>
        <v>0</v>
      </c>
      <c r="AL5" s="17">
        <f t="shared" si="7"/>
        <v>0</v>
      </c>
    </row>
    <row r="6" spans="1:38" x14ac:dyDescent="0.2">
      <c r="A6" s="9" t="s">
        <v>48</v>
      </c>
      <c r="B6" s="3">
        <v>622.5</v>
      </c>
      <c r="C6" s="3">
        <v>0</v>
      </c>
      <c r="D6" s="3">
        <v>0</v>
      </c>
      <c r="E6" s="15">
        <f t="shared" si="0"/>
        <v>0</v>
      </c>
      <c r="F6" s="3">
        <v>0</v>
      </c>
      <c r="G6" s="3">
        <v>0</v>
      </c>
      <c r="H6" s="15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5">
        <f t="shared" si="2"/>
        <v>0</v>
      </c>
      <c r="N6" s="17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5">
        <f t="shared" si="4"/>
        <v>0</v>
      </c>
      <c r="AH6" s="3">
        <v>0</v>
      </c>
      <c r="AI6" s="3">
        <v>0</v>
      </c>
      <c r="AJ6" s="15">
        <f t="shared" si="5"/>
        <v>0</v>
      </c>
      <c r="AK6" s="36">
        <f t="shared" si="6"/>
        <v>0</v>
      </c>
      <c r="AL6" s="17">
        <f t="shared" si="7"/>
        <v>0</v>
      </c>
    </row>
    <row r="7" spans="1:38" x14ac:dyDescent="0.2">
      <c r="A7" s="9" t="s">
        <v>48</v>
      </c>
      <c r="B7" s="3">
        <v>622.5</v>
      </c>
      <c r="C7" s="3">
        <v>0</v>
      </c>
      <c r="D7" s="3">
        <v>0</v>
      </c>
      <c r="E7" s="15">
        <f t="shared" si="0"/>
        <v>0</v>
      </c>
      <c r="F7" s="3">
        <v>0</v>
      </c>
      <c r="G7" s="3">
        <v>0</v>
      </c>
      <c r="H7" s="15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5">
        <f t="shared" si="2"/>
        <v>0</v>
      </c>
      <c r="N7" s="17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5">
        <f t="shared" si="4"/>
        <v>0</v>
      </c>
      <c r="AH7" s="3">
        <v>0</v>
      </c>
      <c r="AI7" s="3">
        <v>0</v>
      </c>
      <c r="AJ7" s="15">
        <f t="shared" si="5"/>
        <v>0</v>
      </c>
      <c r="AK7" s="36">
        <f t="shared" si="6"/>
        <v>0</v>
      </c>
      <c r="AL7" s="17">
        <f t="shared" si="7"/>
        <v>0</v>
      </c>
    </row>
    <row r="8" spans="1:38" x14ac:dyDescent="0.2">
      <c r="A8" s="9" t="s">
        <v>48</v>
      </c>
      <c r="B8" s="3">
        <v>622.5</v>
      </c>
      <c r="C8" s="1">
        <v>2605.0100000000002</v>
      </c>
      <c r="D8" s="1">
        <v>0</v>
      </c>
      <c r="E8" s="15">
        <f t="shared" si="0"/>
        <v>2605.0100000000002</v>
      </c>
      <c r="F8" s="1">
        <v>0</v>
      </c>
      <c r="G8" s="1">
        <v>0</v>
      </c>
      <c r="H8" s="15">
        <f t="shared" si="1"/>
        <v>0</v>
      </c>
      <c r="I8" s="1">
        <v>0</v>
      </c>
      <c r="J8" s="1">
        <v>0</v>
      </c>
      <c r="K8" s="1">
        <v>0</v>
      </c>
      <c r="L8" s="1">
        <v>0</v>
      </c>
      <c r="M8" s="15">
        <f t="shared" si="2"/>
        <v>0</v>
      </c>
      <c r="N8" s="17">
        <f t="shared" si="3"/>
        <v>0</v>
      </c>
      <c r="O8" s="1">
        <v>360.18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1157.79</v>
      </c>
      <c r="Z8" s="1">
        <v>0</v>
      </c>
      <c r="AA8" s="1">
        <v>192.97</v>
      </c>
      <c r="AB8" s="1">
        <v>0</v>
      </c>
      <c r="AC8" s="1">
        <v>1325</v>
      </c>
      <c r="AD8" s="1">
        <v>0</v>
      </c>
      <c r="AE8" s="1">
        <v>0</v>
      </c>
      <c r="AF8" s="1">
        <v>0</v>
      </c>
      <c r="AG8" s="15">
        <f t="shared" si="4"/>
        <v>0</v>
      </c>
      <c r="AH8" s="1">
        <v>0</v>
      </c>
      <c r="AI8" s="1">
        <v>0</v>
      </c>
      <c r="AJ8" s="15">
        <f t="shared" si="5"/>
        <v>0</v>
      </c>
      <c r="AK8" s="36">
        <f t="shared" si="6"/>
        <v>0</v>
      </c>
      <c r="AL8" s="17">
        <f t="shared" si="7"/>
        <v>0</v>
      </c>
    </row>
    <row r="9" spans="1:38" x14ac:dyDescent="0.2">
      <c r="A9" s="9" t="s">
        <v>48</v>
      </c>
      <c r="B9" s="3">
        <v>622.5</v>
      </c>
      <c r="C9" s="1">
        <v>0</v>
      </c>
      <c r="D9" s="1">
        <v>0</v>
      </c>
      <c r="E9" s="15">
        <f t="shared" si="0"/>
        <v>0</v>
      </c>
      <c r="F9" s="1">
        <v>2426.7399999999998</v>
      </c>
      <c r="G9" s="1">
        <v>0</v>
      </c>
      <c r="H9" s="15">
        <f t="shared" si="1"/>
        <v>2426.7399999999998</v>
      </c>
      <c r="I9" s="1">
        <v>0</v>
      </c>
      <c r="J9" s="1">
        <v>0</v>
      </c>
      <c r="K9" s="1">
        <v>0</v>
      </c>
      <c r="L9" s="1">
        <v>0</v>
      </c>
      <c r="M9" s="15">
        <f t="shared" si="2"/>
        <v>0</v>
      </c>
      <c r="N9" s="17">
        <f t="shared" si="3"/>
        <v>36.401099999999992</v>
      </c>
      <c r="O9" s="1">
        <v>385.91</v>
      </c>
      <c r="P9" s="1">
        <v>335.56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1209.25</v>
      </c>
      <c r="Z9" s="1">
        <v>1079.02</v>
      </c>
      <c r="AA9" s="1">
        <v>225.13</v>
      </c>
      <c r="AB9" s="1">
        <v>179.79</v>
      </c>
      <c r="AC9" s="1">
        <v>1402.2</v>
      </c>
      <c r="AD9" s="1">
        <v>1234.44</v>
      </c>
      <c r="AE9" s="1">
        <v>5808.2</v>
      </c>
      <c r="AF9" s="1">
        <v>0</v>
      </c>
      <c r="AG9" s="15">
        <f t="shared" si="4"/>
        <v>5808.2</v>
      </c>
      <c r="AH9" s="1">
        <v>2786.73</v>
      </c>
      <c r="AI9" s="1">
        <v>0</v>
      </c>
      <c r="AJ9" s="15">
        <f t="shared" si="5"/>
        <v>2786.73</v>
      </c>
      <c r="AK9" s="36">
        <f t="shared" si="6"/>
        <v>2.69685</v>
      </c>
      <c r="AL9" s="17">
        <f t="shared" si="7"/>
        <v>41.80095</v>
      </c>
    </row>
    <row r="10" spans="1:38" x14ac:dyDescent="0.2">
      <c r="A10" s="9" t="s">
        <v>48</v>
      </c>
      <c r="B10" s="3">
        <v>622.5</v>
      </c>
      <c r="C10" s="1">
        <v>0</v>
      </c>
      <c r="D10" s="1">
        <v>0</v>
      </c>
      <c r="E10" s="15">
        <f t="shared" si="0"/>
        <v>0</v>
      </c>
      <c r="F10" s="1">
        <v>0</v>
      </c>
      <c r="G10" s="1">
        <v>0</v>
      </c>
      <c r="H10" s="15">
        <f t="shared" si="1"/>
        <v>0</v>
      </c>
      <c r="I10" s="1">
        <v>0</v>
      </c>
      <c r="J10" s="1">
        <v>0</v>
      </c>
      <c r="K10" s="1">
        <v>0</v>
      </c>
      <c r="L10" s="1">
        <v>0</v>
      </c>
      <c r="M10" s="15">
        <f t="shared" si="2"/>
        <v>0</v>
      </c>
      <c r="N10" s="17">
        <f t="shared" si="3"/>
        <v>0</v>
      </c>
      <c r="O10" s="1">
        <v>385.91</v>
      </c>
      <c r="P10" s="1">
        <v>359.68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1209.25</v>
      </c>
      <c r="Z10" s="1">
        <v>1186.03</v>
      </c>
      <c r="AA10" s="1">
        <v>225.13</v>
      </c>
      <c r="AB10" s="1">
        <v>209.91</v>
      </c>
      <c r="AC10" s="1">
        <v>1402.2</v>
      </c>
      <c r="AD10" s="1">
        <v>1306.77</v>
      </c>
      <c r="AE10" s="1">
        <v>5808.2</v>
      </c>
      <c r="AF10" s="1">
        <v>0</v>
      </c>
      <c r="AG10" s="15">
        <f t="shared" si="4"/>
        <v>5808.2</v>
      </c>
      <c r="AH10" s="1">
        <v>5426.58</v>
      </c>
      <c r="AI10" s="1">
        <v>0</v>
      </c>
      <c r="AJ10" s="15">
        <f t="shared" si="5"/>
        <v>5426.58</v>
      </c>
      <c r="AK10" s="36">
        <f t="shared" si="6"/>
        <v>3.1486499999999999</v>
      </c>
      <c r="AL10" s="17">
        <f t="shared" si="7"/>
        <v>81.398699999999991</v>
      </c>
    </row>
    <row r="11" spans="1:38" x14ac:dyDescent="0.2">
      <c r="A11" s="9" t="s">
        <v>48</v>
      </c>
      <c r="B11" s="3">
        <v>622.5</v>
      </c>
      <c r="C11" s="1"/>
      <c r="D11" s="1"/>
      <c r="E11" s="15">
        <f t="shared" si="0"/>
        <v>0</v>
      </c>
      <c r="F11" s="1"/>
      <c r="G11" s="1"/>
      <c r="H11" s="15">
        <f t="shared" si="1"/>
        <v>0</v>
      </c>
      <c r="I11" s="1"/>
      <c r="J11" s="1"/>
      <c r="K11" s="1"/>
      <c r="L11" s="1"/>
      <c r="M11" s="15">
        <f t="shared" si="2"/>
        <v>0</v>
      </c>
      <c r="N11" s="17">
        <f t="shared" si="3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5">
        <f t="shared" si="4"/>
        <v>0</v>
      </c>
      <c r="AH11" s="1"/>
      <c r="AI11" s="1"/>
      <c r="AJ11" s="15">
        <f t="shared" si="5"/>
        <v>0</v>
      </c>
      <c r="AK11" s="36">
        <f t="shared" si="6"/>
        <v>0</v>
      </c>
      <c r="AL11" s="17">
        <f t="shared" si="7"/>
        <v>0</v>
      </c>
    </row>
    <row r="12" spans="1:38" x14ac:dyDescent="0.2">
      <c r="A12" s="9" t="s">
        <v>48</v>
      </c>
      <c r="B12" s="3">
        <v>622.5</v>
      </c>
      <c r="C12" s="1"/>
      <c r="D12" s="1"/>
      <c r="E12" s="15">
        <f t="shared" si="0"/>
        <v>0</v>
      </c>
      <c r="F12" s="1"/>
      <c r="G12" s="1"/>
      <c r="H12" s="15">
        <f t="shared" si="1"/>
        <v>0</v>
      </c>
      <c r="I12" s="1"/>
      <c r="J12" s="1"/>
      <c r="K12" s="1"/>
      <c r="L12" s="1"/>
      <c r="M12" s="15">
        <f t="shared" si="2"/>
        <v>0</v>
      </c>
      <c r="N12" s="17">
        <f t="shared" si="3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5">
        <f t="shared" si="4"/>
        <v>0</v>
      </c>
      <c r="AH12" s="1"/>
      <c r="AI12" s="1"/>
      <c r="AJ12" s="15">
        <f t="shared" si="5"/>
        <v>0</v>
      </c>
      <c r="AK12" s="36">
        <f t="shared" si="6"/>
        <v>0</v>
      </c>
      <c r="AL12" s="17">
        <f t="shared" si="7"/>
        <v>0</v>
      </c>
    </row>
    <row r="13" spans="1:38" x14ac:dyDescent="0.2">
      <c r="A13" s="9" t="s">
        <v>48</v>
      </c>
      <c r="B13" s="3">
        <v>622.5</v>
      </c>
      <c r="C13" s="1"/>
      <c r="D13" s="1"/>
      <c r="E13" s="15">
        <f t="shared" si="0"/>
        <v>0</v>
      </c>
      <c r="F13" s="1"/>
      <c r="G13" s="1"/>
      <c r="H13" s="15">
        <f t="shared" si="1"/>
        <v>0</v>
      </c>
      <c r="I13" s="1"/>
      <c r="J13" s="1"/>
      <c r="K13" s="1"/>
      <c r="L13" s="1"/>
      <c r="M13" s="15">
        <f t="shared" si="2"/>
        <v>0</v>
      </c>
      <c r="N13" s="17">
        <f t="shared" si="3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5">
        <f t="shared" si="4"/>
        <v>0</v>
      </c>
      <c r="AH13" s="1"/>
      <c r="AI13" s="1"/>
      <c r="AJ13" s="15">
        <f t="shared" si="5"/>
        <v>0</v>
      </c>
      <c r="AK13" s="36">
        <f t="shared" si="6"/>
        <v>0</v>
      </c>
      <c r="AL13" s="17">
        <f t="shared" si="7"/>
        <v>0</v>
      </c>
    </row>
    <row r="14" spans="1:38" ht="13.5" thickBot="1" x14ac:dyDescent="0.25">
      <c r="A14" s="9" t="s">
        <v>48</v>
      </c>
      <c r="B14" s="3">
        <v>622.5</v>
      </c>
      <c r="C14" s="5"/>
      <c r="D14" s="5"/>
      <c r="E14" s="15">
        <f t="shared" si="0"/>
        <v>0</v>
      </c>
      <c r="F14" s="5"/>
      <c r="G14" s="5"/>
      <c r="H14" s="15">
        <f t="shared" si="1"/>
        <v>0</v>
      </c>
      <c r="I14" s="5"/>
      <c r="J14" s="5"/>
      <c r="K14" s="5"/>
      <c r="L14" s="5"/>
      <c r="M14" s="15">
        <f t="shared" si="2"/>
        <v>0</v>
      </c>
      <c r="N14" s="17">
        <f t="shared" si="3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15">
        <f t="shared" si="4"/>
        <v>0</v>
      </c>
      <c r="AH14" s="5"/>
      <c r="AI14" s="5"/>
      <c r="AJ14" s="15">
        <f t="shared" si="5"/>
        <v>0</v>
      </c>
      <c r="AK14" s="36">
        <f t="shared" si="6"/>
        <v>0</v>
      </c>
      <c r="AL14" s="17">
        <f t="shared" si="7"/>
        <v>0</v>
      </c>
    </row>
    <row r="15" spans="1:38" ht="13.5" thickBot="1" x14ac:dyDescent="0.25">
      <c r="A15" s="7" t="s">
        <v>4</v>
      </c>
      <c r="B15" s="6">
        <v>0</v>
      </c>
      <c r="C15" s="6">
        <f t="shared" ref="C15:G15" si="8">SUM(C3:C14)</f>
        <v>2605.0100000000002</v>
      </c>
      <c r="D15" s="6">
        <f t="shared" si="8"/>
        <v>0</v>
      </c>
      <c r="E15" s="16">
        <f t="shared" si="8"/>
        <v>2605.0100000000002</v>
      </c>
      <c r="F15" s="6">
        <f t="shared" si="8"/>
        <v>2426.7399999999998</v>
      </c>
      <c r="G15" s="6">
        <f t="shared" si="8"/>
        <v>0</v>
      </c>
      <c r="H15" s="16">
        <f t="shared" ref="H15:AE15" si="9">SUM(H3:H14)</f>
        <v>2426.7399999999998</v>
      </c>
      <c r="I15" s="6">
        <f t="shared" si="9"/>
        <v>0</v>
      </c>
      <c r="J15" s="6">
        <f t="shared" si="9"/>
        <v>0</v>
      </c>
      <c r="K15" s="6">
        <f t="shared" si="9"/>
        <v>0</v>
      </c>
      <c r="L15" s="6">
        <f t="shared" si="9"/>
        <v>0</v>
      </c>
      <c r="M15" s="16">
        <f t="shared" si="9"/>
        <v>0</v>
      </c>
      <c r="N15" s="18">
        <f t="shared" si="9"/>
        <v>36.401099999999992</v>
      </c>
      <c r="O15" s="7">
        <f t="shared" si="9"/>
        <v>1132</v>
      </c>
      <c r="P15" s="6">
        <f t="shared" si="9"/>
        <v>695.24</v>
      </c>
      <c r="Q15" s="6">
        <f t="shared" si="9"/>
        <v>0</v>
      </c>
      <c r="R15" s="6">
        <f t="shared" si="9"/>
        <v>0</v>
      </c>
      <c r="S15" s="6">
        <f t="shared" si="9"/>
        <v>0</v>
      </c>
      <c r="T15" s="6">
        <f t="shared" si="9"/>
        <v>0</v>
      </c>
      <c r="U15" s="6">
        <f t="shared" si="9"/>
        <v>0</v>
      </c>
      <c r="V15" s="6">
        <f t="shared" si="9"/>
        <v>0</v>
      </c>
      <c r="W15" s="6">
        <f t="shared" si="9"/>
        <v>0</v>
      </c>
      <c r="X15" s="6">
        <f t="shared" si="9"/>
        <v>0</v>
      </c>
      <c r="Y15" s="6">
        <f t="shared" si="9"/>
        <v>3576.29</v>
      </c>
      <c r="Z15" s="6">
        <f t="shared" si="9"/>
        <v>2265.0500000000002</v>
      </c>
      <c r="AA15" s="6">
        <f t="shared" si="9"/>
        <v>643.23</v>
      </c>
      <c r="AB15" s="6">
        <f t="shared" si="9"/>
        <v>389.7</v>
      </c>
      <c r="AC15" s="6">
        <f t="shared" si="9"/>
        <v>4129.3999999999996</v>
      </c>
      <c r="AD15" s="8">
        <f t="shared" si="9"/>
        <v>2541.21</v>
      </c>
      <c r="AE15" s="6">
        <f t="shared" si="9"/>
        <v>11616.4</v>
      </c>
      <c r="AF15" s="6">
        <f>SUM(AF3:AF14)</f>
        <v>0</v>
      </c>
      <c r="AG15" s="16">
        <f>SUM(AG3:AG14)</f>
        <v>11616.4</v>
      </c>
      <c r="AH15" s="6">
        <f>SUM(AH3:AH14)</f>
        <v>8213.31</v>
      </c>
      <c r="AI15" s="6">
        <f>SUM(AI3:AI14)</f>
        <v>0</v>
      </c>
      <c r="AJ15" s="16">
        <f>SUM(AJ3:AJ14)</f>
        <v>8213.31</v>
      </c>
      <c r="AK15" s="16">
        <f t="shared" ref="AK15" si="10">SUM(AK3:AK14)</f>
        <v>5.8454999999999995</v>
      </c>
      <c r="AL15" s="18">
        <f t="shared" ref="AL15" si="11">SUM(AL3:AL14)</f>
        <v>123.19964999999999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workbookViewId="0">
      <selection activeCell="E17" sqref="E17"/>
    </sheetView>
  </sheetViews>
  <sheetFormatPr defaultRowHeight="12.75" x14ac:dyDescent="0.2"/>
  <cols>
    <col min="1" max="1" width="36.140625" customWidth="1"/>
    <col min="2" max="2" width="17.5703125" customWidth="1"/>
    <col min="3" max="3" width="18.85546875" customWidth="1"/>
    <col min="4" max="4" width="16.7109375" customWidth="1"/>
  </cols>
  <sheetData>
    <row r="3" spans="1:8" ht="93.75" customHeight="1" x14ac:dyDescent="0.2">
      <c r="A3" s="46" t="s">
        <v>56</v>
      </c>
      <c r="B3" s="46"/>
      <c r="C3" s="46"/>
      <c r="D3" s="46"/>
      <c r="E3" s="46"/>
    </row>
    <row r="5" spans="1:8" ht="13.5" thickBot="1" x14ac:dyDescent="0.25"/>
    <row r="6" spans="1:8" ht="15.75" x14ac:dyDescent="0.25">
      <c r="A6" s="37"/>
      <c r="B6" s="21" t="s">
        <v>37</v>
      </c>
      <c r="C6" s="21" t="s">
        <v>38</v>
      </c>
      <c r="D6" s="47" t="s">
        <v>39</v>
      </c>
      <c r="E6" s="48"/>
    </row>
    <row r="7" spans="1:8" ht="15" customHeight="1" x14ac:dyDescent="0.25">
      <c r="A7" s="49" t="s">
        <v>57</v>
      </c>
      <c r="B7" s="50"/>
      <c r="C7" s="38">
        <v>6944.59</v>
      </c>
      <c r="D7" s="51"/>
      <c r="E7" s="52"/>
    </row>
    <row r="8" spans="1:8" ht="33" customHeight="1" x14ac:dyDescent="0.2">
      <c r="A8" s="9" t="s">
        <v>50</v>
      </c>
      <c r="B8" s="39">
        <f>'[1]июль 16'!$AK$14-[1]декабрь!$AF$14</f>
        <v>41281.299999999988</v>
      </c>
      <c r="C8" s="3">
        <f>'[1]июль 16'!$AM$14-[1]декабрь!$AH$14-4446.79</f>
        <v>28671.180000000015</v>
      </c>
      <c r="D8" s="53">
        <f>'расход по дому ТО'!F27</f>
        <v>5351.9555</v>
      </c>
      <c r="E8" s="54"/>
    </row>
    <row r="9" spans="1:8" ht="31.5" customHeight="1" x14ac:dyDescent="0.2">
      <c r="A9" s="2" t="s">
        <v>41</v>
      </c>
      <c r="B9" s="1">
        <v>0</v>
      </c>
      <c r="C9" s="1">
        <v>0</v>
      </c>
      <c r="D9" s="53">
        <f>'[1]июль 16'!$BG$14-[1]декабрь!$BB$14</f>
        <v>7834.2978000000012</v>
      </c>
      <c r="E9" s="54"/>
    </row>
    <row r="10" spans="1:8" ht="15" customHeight="1" thickBot="1" x14ac:dyDescent="0.25">
      <c r="A10" s="2" t="s">
        <v>42</v>
      </c>
      <c r="B10" s="1">
        <v>0</v>
      </c>
      <c r="C10" s="1">
        <v>0</v>
      </c>
      <c r="D10" s="53">
        <f>'[1]июль 16'!$BI$14-[1]декабрь!$BD$14</f>
        <v>675.37050000000022</v>
      </c>
      <c r="E10" s="54"/>
    </row>
    <row r="11" spans="1:8" ht="26.25" customHeight="1" thickBot="1" x14ac:dyDescent="0.3">
      <c r="A11" s="19" t="s">
        <v>40</v>
      </c>
      <c r="B11" s="20">
        <f>SUM(B8:B10)</f>
        <v>41281.299999999988</v>
      </c>
      <c r="C11" s="20">
        <f>SUM(C7:C10)</f>
        <v>35615.770000000019</v>
      </c>
      <c r="D11" s="55">
        <f>SUM(D8:D10)</f>
        <v>13861.623800000001</v>
      </c>
      <c r="E11" s="56"/>
    </row>
    <row r="12" spans="1:8" ht="15" customHeight="1" x14ac:dyDescent="0.25">
      <c r="A12" s="44" t="s">
        <v>58</v>
      </c>
      <c r="B12" s="44"/>
      <c r="C12" s="44"/>
      <c r="D12" s="44"/>
      <c r="E12" s="44">
        <v>10126.56</v>
      </c>
      <c r="H12" s="22"/>
    </row>
    <row r="13" spans="1:8" ht="15" customHeight="1" x14ac:dyDescent="0.25">
      <c r="A13" s="44" t="s">
        <v>59</v>
      </c>
      <c r="B13" s="44"/>
      <c r="C13" s="44"/>
      <c r="D13" s="44"/>
      <c r="E13" s="44">
        <v>11627.59</v>
      </c>
    </row>
    <row r="15" spans="1:8" ht="15.75" customHeight="1" x14ac:dyDescent="0.2"/>
    <row r="16" spans="1:8" x14ac:dyDescent="0.2">
      <c r="A16" s="40" t="s">
        <v>60</v>
      </c>
      <c r="B16" s="40"/>
      <c r="C16" s="40"/>
      <c r="D16" s="41"/>
      <c r="E16" s="40">
        <v>23251.77</v>
      </c>
    </row>
    <row r="18" spans="1:4" x14ac:dyDescent="0.2">
      <c r="A18" s="42" t="s">
        <v>61</v>
      </c>
      <c r="B18" s="42"/>
      <c r="C18" s="42"/>
      <c r="D18" s="42"/>
    </row>
  </sheetData>
  <mergeCells count="8">
    <mergeCell ref="D9:E9"/>
    <mergeCell ref="D10:E10"/>
    <mergeCell ref="D11:E11"/>
    <mergeCell ref="A3:E3"/>
    <mergeCell ref="D6:E6"/>
    <mergeCell ref="A7:B7"/>
    <mergeCell ref="D7:E7"/>
    <mergeCell ref="D8:E8"/>
  </mergeCells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A33" sqref="A33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9.5703125" customWidth="1"/>
  </cols>
  <sheetData>
    <row r="2" spans="1:6" ht="17.25" x14ac:dyDescent="0.3">
      <c r="A2" s="62" t="s">
        <v>55</v>
      </c>
      <c r="B2" s="62"/>
      <c r="C2" s="62"/>
      <c r="D2" s="62"/>
      <c r="E2" s="62"/>
      <c r="F2" s="62"/>
    </row>
    <row r="3" spans="1:6" ht="17.25" x14ac:dyDescent="0.3">
      <c r="A3" s="62" t="s">
        <v>49</v>
      </c>
      <c r="B3" s="62"/>
      <c r="C3" s="62"/>
      <c r="D3" s="62"/>
      <c r="E3" s="62"/>
      <c r="F3" s="62"/>
    </row>
    <row r="4" spans="1:6" ht="17.25" x14ac:dyDescent="0.3">
      <c r="A4" s="62" t="s">
        <v>62</v>
      </c>
      <c r="B4" s="62"/>
      <c r="C4" s="62"/>
      <c r="D4" s="62"/>
      <c r="E4" s="62"/>
      <c r="F4" s="62"/>
    </row>
    <row r="5" spans="1:6" ht="13.5" thickBot="1" x14ac:dyDescent="0.25"/>
    <row r="6" spans="1:6" ht="45.75" thickBot="1" x14ac:dyDescent="0.25">
      <c r="A6" s="23" t="s">
        <v>0</v>
      </c>
      <c r="B6" s="24" t="s">
        <v>1</v>
      </c>
      <c r="C6" s="25" t="s">
        <v>2</v>
      </c>
      <c r="D6" s="25" t="s">
        <v>43</v>
      </c>
      <c r="E6" s="25" t="s">
        <v>3</v>
      </c>
      <c r="F6" s="4" t="s">
        <v>44</v>
      </c>
    </row>
    <row r="7" spans="1:6" ht="13.5" thickBot="1" x14ac:dyDescent="0.25">
      <c r="A7" s="26">
        <v>1</v>
      </c>
      <c r="B7" s="27">
        <v>2016</v>
      </c>
      <c r="C7" s="59" t="s">
        <v>63</v>
      </c>
      <c r="D7" s="60"/>
      <c r="E7" s="61"/>
      <c r="F7" s="31">
        <v>-2071.1999999999998</v>
      </c>
    </row>
    <row r="8" spans="1:6" ht="13.5" thickBot="1" x14ac:dyDescent="0.25">
      <c r="A8" s="26">
        <v>2</v>
      </c>
      <c r="B8" s="27">
        <v>2016</v>
      </c>
      <c r="C8" s="59" t="s">
        <v>64</v>
      </c>
      <c r="D8" s="60"/>
      <c r="E8" s="61"/>
      <c r="F8" s="31">
        <v>-239.15</v>
      </c>
    </row>
    <row r="9" spans="1:6" x14ac:dyDescent="0.2">
      <c r="A9" s="26">
        <v>3</v>
      </c>
      <c r="B9" s="27">
        <v>2016</v>
      </c>
      <c r="C9" s="59" t="s">
        <v>65</v>
      </c>
      <c r="D9" s="60"/>
      <c r="E9" s="61"/>
      <c r="F9" s="31">
        <v>-3000</v>
      </c>
    </row>
    <row r="10" spans="1:6" ht="25.5" x14ac:dyDescent="0.2">
      <c r="A10" s="26">
        <v>4</v>
      </c>
      <c r="B10" s="27">
        <v>2016</v>
      </c>
      <c r="C10" s="28" t="s">
        <v>66</v>
      </c>
      <c r="D10" s="29"/>
      <c r="E10" s="30" t="s">
        <v>67</v>
      </c>
      <c r="F10" s="31">
        <v>8546</v>
      </c>
    </row>
    <row r="11" spans="1:6" x14ac:dyDescent="0.2">
      <c r="A11" s="26">
        <v>5</v>
      </c>
      <c r="B11" s="27">
        <v>2016</v>
      </c>
      <c r="C11" s="28" t="s">
        <v>51</v>
      </c>
      <c r="D11" s="29" t="s">
        <v>52</v>
      </c>
      <c r="E11" s="30" t="s">
        <v>53</v>
      </c>
      <c r="F11" s="31">
        <v>1559</v>
      </c>
    </row>
    <row r="12" spans="1:6" hidden="1" x14ac:dyDescent="0.2">
      <c r="A12" s="26">
        <v>6</v>
      </c>
      <c r="B12" s="27"/>
      <c r="C12" s="28"/>
      <c r="D12" s="29"/>
      <c r="E12" s="30"/>
      <c r="F12" s="31"/>
    </row>
    <row r="13" spans="1:6" hidden="1" x14ac:dyDescent="0.2">
      <c r="A13" s="26">
        <v>7</v>
      </c>
      <c r="B13" s="27"/>
      <c r="C13" s="28"/>
      <c r="D13" s="29"/>
      <c r="E13" s="30"/>
      <c r="F13" s="31"/>
    </row>
    <row r="14" spans="1:6" hidden="1" x14ac:dyDescent="0.2">
      <c r="A14" s="26">
        <v>8</v>
      </c>
      <c r="B14" s="27"/>
      <c r="C14" s="28"/>
      <c r="D14" s="29"/>
      <c r="E14" s="30"/>
      <c r="F14" s="31"/>
    </row>
    <row r="15" spans="1:6" hidden="1" x14ac:dyDescent="0.2">
      <c r="A15" s="26">
        <v>9</v>
      </c>
      <c r="B15" s="27"/>
      <c r="C15" s="28"/>
      <c r="D15" s="29"/>
      <c r="E15" s="30"/>
      <c r="F15" s="31"/>
    </row>
    <row r="16" spans="1:6" hidden="1" x14ac:dyDescent="0.2">
      <c r="A16" s="26"/>
      <c r="B16" s="27"/>
      <c r="C16" s="28"/>
      <c r="D16" s="29"/>
      <c r="E16" s="30"/>
      <c r="F16" s="31"/>
    </row>
    <row r="17" spans="1:6" hidden="1" x14ac:dyDescent="0.2">
      <c r="A17" s="26"/>
      <c r="B17" s="27"/>
      <c r="C17" s="28"/>
      <c r="D17" s="29"/>
      <c r="E17" s="30"/>
      <c r="F17" s="31"/>
    </row>
    <row r="18" spans="1:6" hidden="1" x14ac:dyDescent="0.2">
      <c r="A18" s="26"/>
      <c r="B18" s="27"/>
      <c r="C18" s="28"/>
      <c r="D18" s="29"/>
      <c r="E18" s="30"/>
      <c r="F18" s="31"/>
    </row>
    <row r="19" spans="1:6" hidden="1" x14ac:dyDescent="0.2">
      <c r="A19" s="26"/>
      <c r="B19" s="27"/>
      <c r="C19" s="28"/>
      <c r="D19" s="29"/>
      <c r="E19" s="30"/>
      <c r="F19" s="31"/>
    </row>
    <row r="20" spans="1:6" hidden="1" x14ac:dyDescent="0.2">
      <c r="A20" s="26"/>
      <c r="B20" s="27"/>
      <c r="C20" s="28"/>
      <c r="D20" s="29"/>
      <c r="E20" s="30"/>
      <c r="F20" s="31"/>
    </row>
    <row r="21" spans="1:6" hidden="1" x14ac:dyDescent="0.2">
      <c r="A21" s="26"/>
      <c r="B21" s="27"/>
      <c r="C21" s="28"/>
      <c r="D21" s="29"/>
      <c r="E21" s="30"/>
      <c r="F21" s="31"/>
    </row>
    <row r="22" spans="1:6" hidden="1" x14ac:dyDescent="0.2">
      <c r="A22" s="26"/>
      <c r="B22" s="27"/>
      <c r="C22" s="28"/>
      <c r="D22" s="29"/>
      <c r="E22" s="30"/>
      <c r="F22" s="31"/>
    </row>
    <row r="23" spans="1:6" hidden="1" x14ac:dyDescent="0.2">
      <c r="A23" s="26"/>
      <c r="B23" s="27"/>
      <c r="C23" s="28"/>
      <c r="D23" s="29"/>
      <c r="E23" s="30"/>
      <c r="F23" s="31"/>
    </row>
    <row r="24" spans="1:6" hidden="1" x14ac:dyDescent="0.2">
      <c r="A24" s="26"/>
      <c r="B24" s="27"/>
      <c r="C24" s="28"/>
      <c r="D24" s="29"/>
      <c r="E24" s="30"/>
      <c r="F24" s="31"/>
    </row>
    <row r="25" spans="1:6" hidden="1" x14ac:dyDescent="0.2">
      <c r="A25" s="26"/>
      <c r="B25" s="27"/>
      <c r="C25" s="28"/>
      <c r="D25" s="29"/>
      <c r="E25" s="30"/>
      <c r="F25" s="31"/>
    </row>
    <row r="26" spans="1:6" ht="15.75" thickBot="1" x14ac:dyDescent="0.25">
      <c r="A26" s="32"/>
      <c r="B26" s="63" t="s">
        <v>45</v>
      </c>
      <c r="C26" s="64"/>
      <c r="D26" s="64"/>
      <c r="E26" s="64"/>
      <c r="F26" s="33">
        <f>'[1]июль 16'!$AO$14+'[1]июль 16'!$AQ$14-[1]декабрь!$AJ$14+[1]декабрь!$AL$14</f>
        <v>557.30550000000028</v>
      </c>
    </row>
    <row r="27" spans="1:6" ht="15.75" thickBot="1" x14ac:dyDescent="0.3">
      <c r="A27" s="65" t="s">
        <v>46</v>
      </c>
      <c r="B27" s="66"/>
      <c r="C27" s="66"/>
      <c r="D27" s="34"/>
      <c r="E27" s="34"/>
      <c r="F27" s="35">
        <f>SUM(F7:F26)</f>
        <v>5351.9555</v>
      </c>
    </row>
    <row r="28" spans="1:6" x14ac:dyDescent="0.2">
      <c r="A28" s="57"/>
      <c r="B28" s="57"/>
      <c r="C28" s="58"/>
      <c r="D28" s="58"/>
      <c r="E28" s="58"/>
      <c r="F28" s="58"/>
    </row>
    <row r="32" spans="1:6" ht="15" x14ac:dyDescent="0.25">
      <c r="A32" s="43" t="s">
        <v>61</v>
      </c>
      <c r="B32" s="43"/>
      <c r="C32" s="43"/>
      <c r="D32" s="43"/>
      <c r="E32" s="43"/>
      <c r="F32" s="43"/>
    </row>
  </sheetData>
  <mergeCells count="9">
    <mergeCell ref="A28:F28"/>
    <mergeCell ref="C7:E7"/>
    <mergeCell ref="C8:E8"/>
    <mergeCell ref="C9:E9"/>
    <mergeCell ref="A2:F2"/>
    <mergeCell ref="A3:F3"/>
    <mergeCell ref="A4:F4"/>
    <mergeCell ref="B26:E26"/>
    <mergeCell ref="A27:C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tabSelected="1" workbookViewId="0">
      <selection activeCell="I7" sqref="I7"/>
    </sheetView>
  </sheetViews>
  <sheetFormatPr defaultRowHeight="12.75" x14ac:dyDescent="0.2"/>
  <cols>
    <col min="1" max="1" width="36.140625" customWidth="1"/>
    <col min="2" max="2" width="17.5703125" customWidth="1"/>
    <col min="3" max="3" width="18.85546875" customWidth="1"/>
    <col min="4" max="4" width="16.7109375" customWidth="1"/>
    <col min="5" max="5" width="13.85546875" customWidth="1"/>
  </cols>
  <sheetData>
    <row r="3" spans="1:8" ht="93.75" customHeight="1" x14ac:dyDescent="0.2">
      <c r="A3" s="46" t="s">
        <v>68</v>
      </c>
      <c r="B3" s="46"/>
      <c r="C3" s="46"/>
      <c r="D3" s="46"/>
      <c r="E3" s="46"/>
    </row>
    <row r="5" spans="1:8" ht="13.5" thickBot="1" x14ac:dyDescent="0.25"/>
    <row r="6" spans="1:8" ht="15.75" x14ac:dyDescent="0.25">
      <c r="A6" s="37"/>
      <c r="B6" s="21" t="s">
        <v>37</v>
      </c>
      <c r="C6" s="21" t="s">
        <v>38</v>
      </c>
      <c r="D6" s="47" t="s">
        <v>39</v>
      </c>
      <c r="E6" s="48"/>
    </row>
    <row r="7" spans="1:8" ht="15" customHeight="1" x14ac:dyDescent="0.25">
      <c r="A7" s="49" t="s">
        <v>70</v>
      </c>
      <c r="B7" s="50"/>
      <c r="C7" s="38">
        <f>'отчет сод. жилья'!E12</f>
        <v>10126.56</v>
      </c>
      <c r="D7" s="51"/>
      <c r="E7" s="52"/>
    </row>
    <row r="8" spans="1:8" ht="33" customHeight="1" thickBot="1" x14ac:dyDescent="0.25">
      <c r="A8" s="9" t="s">
        <v>69</v>
      </c>
      <c r="B8" s="39">
        <f>'[1]декабрь ТР 16'!$Y$13</f>
        <v>14986.73</v>
      </c>
      <c r="C8" s="3">
        <f>'[1]декабрь ТР 16'!$AA$13</f>
        <v>12398.5</v>
      </c>
      <c r="D8" s="53">
        <f>'расход по дому ТР'!F24</f>
        <v>1235.9775</v>
      </c>
      <c r="E8" s="54"/>
    </row>
    <row r="9" spans="1:8" ht="26.25" customHeight="1" thickBot="1" x14ac:dyDescent="0.3">
      <c r="A9" s="19" t="s">
        <v>40</v>
      </c>
      <c r="B9" s="20">
        <f>SUM(B8:B8)</f>
        <v>14986.73</v>
      </c>
      <c r="C9" s="20">
        <f>SUM(C7:C8)</f>
        <v>22525.059999999998</v>
      </c>
      <c r="D9" s="55">
        <f>SUM(D8:D8)</f>
        <v>1235.9775</v>
      </c>
      <c r="E9" s="56"/>
    </row>
    <row r="10" spans="1:8" ht="15" customHeight="1" x14ac:dyDescent="0.25">
      <c r="A10" s="44" t="s">
        <v>75</v>
      </c>
      <c r="B10" s="44"/>
      <c r="C10" s="44"/>
      <c r="D10" s="44"/>
      <c r="E10" s="45">
        <f>C9-D9</f>
        <v>21289.082499999997</v>
      </c>
      <c r="H10" s="22"/>
    </row>
    <row r="12" spans="1:8" ht="15.75" customHeight="1" x14ac:dyDescent="0.2"/>
    <row r="13" spans="1:8" x14ac:dyDescent="0.2">
      <c r="A13" s="40" t="s">
        <v>76</v>
      </c>
      <c r="B13" s="40"/>
      <c r="C13" s="40"/>
      <c r="D13" s="41"/>
      <c r="E13" s="40">
        <v>25844.73</v>
      </c>
    </row>
    <row r="15" spans="1:8" x14ac:dyDescent="0.2">
      <c r="A15" s="42" t="s">
        <v>61</v>
      </c>
      <c r="B15" s="42"/>
      <c r="C15" s="42"/>
      <c r="D15" s="42"/>
    </row>
  </sheetData>
  <mergeCells count="6">
    <mergeCell ref="D9:E9"/>
    <mergeCell ref="A3:E3"/>
    <mergeCell ref="D6:E6"/>
    <mergeCell ref="A7:B7"/>
    <mergeCell ref="D7:E7"/>
    <mergeCell ref="D8:E8"/>
  </mergeCells>
  <pageMargins left="0.7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A23" sqref="A23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9.5703125" customWidth="1"/>
  </cols>
  <sheetData>
    <row r="2" spans="1:6" ht="17.25" x14ac:dyDescent="0.3">
      <c r="A2" s="62" t="s">
        <v>71</v>
      </c>
      <c r="B2" s="62"/>
      <c r="C2" s="62"/>
      <c r="D2" s="62"/>
      <c r="E2" s="62"/>
      <c r="F2" s="62"/>
    </row>
    <row r="3" spans="1:6" ht="17.25" x14ac:dyDescent="0.3">
      <c r="A3" s="62" t="s">
        <v>49</v>
      </c>
      <c r="B3" s="62"/>
      <c r="C3" s="62"/>
      <c r="D3" s="62"/>
      <c r="E3" s="62"/>
      <c r="F3" s="62"/>
    </row>
    <row r="4" spans="1:6" ht="17.25" x14ac:dyDescent="0.3">
      <c r="A4" s="62" t="s">
        <v>72</v>
      </c>
      <c r="B4" s="62"/>
      <c r="C4" s="62"/>
      <c r="D4" s="62"/>
      <c r="E4" s="62"/>
      <c r="F4" s="62"/>
    </row>
    <row r="5" spans="1:6" ht="13.5" thickBot="1" x14ac:dyDescent="0.25"/>
    <row r="6" spans="1:6" ht="45.75" thickBot="1" x14ac:dyDescent="0.25">
      <c r="A6" s="23" t="s">
        <v>0</v>
      </c>
      <c r="B6" s="24" t="s">
        <v>1</v>
      </c>
      <c r="C6" s="25" t="s">
        <v>2</v>
      </c>
      <c r="D6" s="25" t="s">
        <v>43</v>
      </c>
      <c r="E6" s="25" t="s">
        <v>3</v>
      </c>
      <c r="F6" s="4" t="s">
        <v>44</v>
      </c>
    </row>
    <row r="7" spans="1:6" x14ac:dyDescent="0.2">
      <c r="A7" s="26">
        <v>1</v>
      </c>
      <c r="B7" s="27">
        <v>2016</v>
      </c>
      <c r="C7" s="28" t="s">
        <v>54</v>
      </c>
      <c r="D7" s="29" t="s">
        <v>73</v>
      </c>
      <c r="E7" s="30" t="s">
        <v>74</v>
      </c>
      <c r="F7" s="31">
        <v>1050</v>
      </c>
    </row>
    <row r="8" spans="1:6" x14ac:dyDescent="0.2">
      <c r="A8" s="26"/>
      <c r="B8" s="27"/>
      <c r="C8" s="28"/>
      <c r="D8" s="29"/>
      <c r="E8" s="30"/>
      <c r="F8" s="31"/>
    </row>
    <row r="9" spans="1:6" hidden="1" x14ac:dyDescent="0.2">
      <c r="A9" s="26">
        <v>6</v>
      </c>
      <c r="B9" s="27"/>
      <c r="C9" s="28"/>
      <c r="D9" s="29"/>
      <c r="E9" s="30"/>
      <c r="F9" s="31"/>
    </row>
    <row r="10" spans="1:6" hidden="1" x14ac:dyDescent="0.2">
      <c r="A10" s="26">
        <v>7</v>
      </c>
      <c r="B10" s="27"/>
      <c r="C10" s="28"/>
      <c r="D10" s="29"/>
      <c r="E10" s="30"/>
      <c r="F10" s="31"/>
    </row>
    <row r="11" spans="1:6" hidden="1" x14ac:dyDescent="0.2">
      <c r="A11" s="26">
        <v>8</v>
      </c>
      <c r="B11" s="27"/>
      <c r="C11" s="28"/>
      <c r="D11" s="29"/>
      <c r="E11" s="30"/>
      <c r="F11" s="31"/>
    </row>
    <row r="12" spans="1:6" hidden="1" x14ac:dyDescent="0.2">
      <c r="A12" s="26">
        <v>9</v>
      </c>
      <c r="B12" s="27"/>
      <c r="C12" s="28"/>
      <c r="D12" s="29"/>
      <c r="E12" s="30"/>
      <c r="F12" s="31"/>
    </row>
    <row r="13" spans="1:6" hidden="1" x14ac:dyDescent="0.2">
      <c r="A13" s="26"/>
      <c r="B13" s="27"/>
      <c r="C13" s="28"/>
      <c r="D13" s="29"/>
      <c r="E13" s="30"/>
      <c r="F13" s="31"/>
    </row>
    <row r="14" spans="1:6" hidden="1" x14ac:dyDescent="0.2">
      <c r="A14" s="26"/>
      <c r="B14" s="27"/>
      <c r="C14" s="28"/>
      <c r="D14" s="29"/>
      <c r="E14" s="30"/>
      <c r="F14" s="31"/>
    </row>
    <row r="15" spans="1:6" hidden="1" x14ac:dyDescent="0.2">
      <c r="A15" s="26"/>
      <c r="B15" s="27"/>
      <c r="C15" s="28"/>
      <c r="D15" s="29"/>
      <c r="E15" s="30"/>
      <c r="F15" s="31"/>
    </row>
    <row r="16" spans="1:6" hidden="1" x14ac:dyDescent="0.2">
      <c r="A16" s="26"/>
      <c r="B16" s="27"/>
      <c r="C16" s="28"/>
      <c r="D16" s="29"/>
      <c r="E16" s="30"/>
      <c r="F16" s="31"/>
    </row>
    <row r="17" spans="1:6" hidden="1" x14ac:dyDescent="0.2">
      <c r="A17" s="26"/>
      <c r="B17" s="27"/>
      <c r="C17" s="28"/>
      <c r="D17" s="29"/>
      <c r="E17" s="30"/>
      <c r="F17" s="31"/>
    </row>
    <row r="18" spans="1:6" hidden="1" x14ac:dyDescent="0.2">
      <c r="A18" s="26"/>
      <c r="B18" s="27"/>
      <c r="C18" s="28"/>
      <c r="D18" s="29"/>
      <c r="E18" s="30"/>
      <c r="F18" s="31"/>
    </row>
    <row r="19" spans="1:6" hidden="1" x14ac:dyDescent="0.2">
      <c r="A19" s="26"/>
      <c r="B19" s="27"/>
      <c r="C19" s="28"/>
      <c r="D19" s="29"/>
      <c r="E19" s="30"/>
      <c r="F19" s="31"/>
    </row>
    <row r="20" spans="1:6" hidden="1" x14ac:dyDescent="0.2">
      <c r="A20" s="26"/>
      <c r="B20" s="27"/>
      <c r="C20" s="28"/>
      <c r="D20" s="29"/>
      <c r="E20" s="30"/>
      <c r="F20" s="31"/>
    </row>
    <row r="21" spans="1:6" hidden="1" x14ac:dyDescent="0.2">
      <c r="A21" s="26"/>
      <c r="B21" s="27"/>
      <c r="C21" s="28"/>
      <c r="D21" s="29"/>
      <c r="E21" s="30"/>
      <c r="F21" s="31"/>
    </row>
    <row r="22" spans="1:6" hidden="1" x14ac:dyDescent="0.2">
      <c r="A22" s="26"/>
      <c r="B22" s="27"/>
      <c r="C22" s="28"/>
      <c r="D22" s="29"/>
      <c r="E22" s="30"/>
      <c r="F22" s="31"/>
    </row>
    <row r="23" spans="1:6" ht="15.75" thickBot="1" x14ac:dyDescent="0.25">
      <c r="A23" s="32"/>
      <c r="B23" s="63" t="s">
        <v>45</v>
      </c>
      <c r="C23" s="64"/>
      <c r="D23" s="64"/>
      <c r="E23" s="64"/>
      <c r="F23" s="33">
        <f>'[1]декабрь ТР 16'!$AC$13</f>
        <v>185.97749999999999</v>
      </c>
    </row>
    <row r="24" spans="1:6" ht="15.75" thickBot="1" x14ac:dyDescent="0.3">
      <c r="A24" s="65" t="s">
        <v>46</v>
      </c>
      <c r="B24" s="66"/>
      <c r="C24" s="66"/>
      <c r="D24" s="34"/>
      <c r="E24" s="34"/>
      <c r="F24" s="35">
        <f>SUM(F7:F23)</f>
        <v>1235.9775</v>
      </c>
    </row>
    <row r="25" spans="1:6" x14ac:dyDescent="0.2">
      <c r="A25" s="57"/>
      <c r="B25" s="57"/>
      <c r="C25" s="58"/>
      <c r="D25" s="58"/>
      <c r="E25" s="58"/>
      <c r="F25" s="58"/>
    </row>
    <row r="29" spans="1:6" ht="15" x14ac:dyDescent="0.25">
      <c r="A29" s="43" t="s">
        <v>61</v>
      </c>
      <c r="B29" s="43"/>
      <c r="C29" s="43"/>
      <c r="D29" s="43"/>
      <c r="E29" s="43"/>
      <c r="F29" s="43"/>
    </row>
  </sheetData>
  <mergeCells count="6">
    <mergeCell ref="B23:E23"/>
    <mergeCell ref="A24:C24"/>
    <mergeCell ref="A25:F25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выборка 15</vt:lpstr>
      <vt:lpstr>отчет сод. жилья</vt:lpstr>
      <vt:lpstr>расход по дому ТО</vt:lpstr>
      <vt:lpstr>отчет ТР</vt:lpstr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2017-01-16T08:38:55Z</cp:lastPrinted>
  <dcterms:created xsi:type="dcterms:W3CDTF">2015-02-24T21:57:31Z</dcterms:created>
  <dcterms:modified xsi:type="dcterms:W3CDTF">2017-04-15T11:51:10Z</dcterms:modified>
</cp:coreProperties>
</file>