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18195" windowHeight="11505" firstSheet="3" activeTab="3"/>
  </bookViews>
  <sheets>
    <sheet name="выборка 15" sheetId="3" r:id="rId1"/>
    <sheet name="отчет тек. ремонт" sheetId="4" state="hidden" r:id="rId2"/>
    <sheet name="расход по дому ТР 15" sheetId="2" state="hidden" r:id="rId3"/>
    <sheet name="расход по дому ТО" sheetId="6" r:id="rId4"/>
  </sheets>
  <calcPr calcId="145621"/>
</workbook>
</file>

<file path=xl/calcChain.xml><?xml version="1.0" encoding="utf-8"?>
<calcChain xmlns="http://schemas.openxmlformats.org/spreadsheetml/2006/main">
  <c r="F23" i="6" l="1"/>
  <c r="AF15" i="3" l="1"/>
  <c r="AI15" i="3"/>
  <c r="AK14" i="3"/>
  <c r="AK13" i="3"/>
  <c r="AK12" i="3"/>
  <c r="AK11" i="3"/>
  <c r="AK10" i="3"/>
  <c r="AK9" i="3"/>
  <c r="AK8" i="3"/>
  <c r="AK7" i="3"/>
  <c r="AK6" i="3"/>
  <c r="AK5" i="3"/>
  <c r="AK4" i="3"/>
  <c r="AJ14" i="3"/>
  <c r="AL14" i="3" s="1"/>
  <c r="AJ13" i="3"/>
  <c r="AL13" i="3" s="1"/>
  <c r="AJ12" i="3"/>
  <c r="AL12" i="3" s="1"/>
  <c r="AJ11" i="3"/>
  <c r="AL11" i="3" s="1"/>
  <c r="AJ10" i="3"/>
  <c r="AL10" i="3" s="1"/>
  <c r="AJ9" i="3"/>
  <c r="AL9" i="3" s="1"/>
  <c r="AJ8" i="3"/>
  <c r="AL8" i="3" s="1"/>
  <c r="AJ7" i="3"/>
  <c r="AL7" i="3" s="1"/>
  <c r="AJ6" i="3"/>
  <c r="AL6" i="3" s="1"/>
  <c r="AJ5" i="3"/>
  <c r="AL5" i="3" s="1"/>
  <c r="AJ4" i="3"/>
  <c r="AL4" i="3" s="1"/>
  <c r="AG14" i="3"/>
  <c r="AG13" i="3"/>
  <c r="AG12" i="3"/>
  <c r="AG11" i="3"/>
  <c r="AG10" i="3"/>
  <c r="AG9" i="3"/>
  <c r="AG8" i="3"/>
  <c r="AG7" i="3"/>
  <c r="AG6" i="3"/>
  <c r="AG5" i="3"/>
  <c r="AG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E14" i="3"/>
  <c r="E13" i="3"/>
  <c r="E12" i="3"/>
  <c r="E11" i="3"/>
  <c r="E10" i="3"/>
  <c r="E9" i="3"/>
  <c r="E8" i="3"/>
  <c r="E7" i="3"/>
  <c r="E6" i="3"/>
  <c r="E5" i="3"/>
  <c r="E4" i="3"/>
  <c r="AK3" i="3"/>
  <c r="AJ3" i="3"/>
  <c r="AL3" i="3" s="1"/>
  <c r="AG3" i="3"/>
  <c r="M3" i="3"/>
  <c r="H3" i="3"/>
  <c r="N3" i="3" s="1"/>
  <c r="E3" i="3"/>
  <c r="AK15" i="3"/>
  <c r="AL15" i="3" l="1"/>
  <c r="G15" i="3"/>
  <c r="C10" i="4" s="1"/>
  <c r="D15" i="3"/>
  <c r="B10" i="4" s="1"/>
  <c r="F13" i="4" l="1"/>
  <c r="E13" i="4"/>
  <c r="AH15" i="3" l="1"/>
  <c r="AE15" i="3"/>
  <c r="AJ15" i="3"/>
  <c r="AG15" i="3"/>
  <c r="C15" i="3"/>
  <c r="B7" i="4" s="1"/>
  <c r="B13" i="4" s="1"/>
  <c r="F15" i="3"/>
  <c r="C7" i="4" s="1"/>
  <c r="C13" i="4" s="1"/>
  <c r="I15" i="3"/>
  <c r="J15" i="3"/>
  <c r="K15" i="3"/>
  <c r="L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M15" i="3"/>
  <c r="H15" i="3"/>
  <c r="E15" i="3"/>
  <c r="N15" i="3" l="1"/>
  <c r="I11" i="2" s="1"/>
  <c r="I12" i="2" s="1"/>
  <c r="D7" i="4" l="1"/>
  <c r="D13" i="4" s="1"/>
  <c r="G15" i="4" s="1"/>
  <c r="G7" i="4" l="1"/>
  <c r="G13" i="4" s="1"/>
</calcChain>
</file>

<file path=xl/sharedStrings.xml><?xml version="1.0" encoding="utf-8"?>
<sst xmlns="http://schemas.openxmlformats.org/spreadsheetml/2006/main" count="135" uniqueCount="99">
  <si>
    <t>Ремонт жилья</t>
  </si>
  <si>
    <t>№ п/п</t>
  </si>
  <si>
    <t>год</t>
  </si>
  <si>
    <t>месяц</t>
  </si>
  <si>
    <t>место проведения работ</t>
  </si>
  <si>
    <t>вид работ</t>
  </si>
  <si>
    <t>дополнение</t>
  </si>
  <si>
    <t>ед.изм.</t>
  </si>
  <si>
    <t>кол-во</t>
  </si>
  <si>
    <t>сумма ден.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</si>
  <si>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</si>
  <si>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</si>
  <si>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</si>
  <si>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</si>
  <si>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</si>
  <si>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</si>
  <si>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</si>
  <si>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</si>
  <si>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</si>
  <si>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</si>
  <si>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</si>
  <si>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</si>
  <si>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</si>
  <si>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</si>
  <si>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</si>
  <si>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</si>
  <si>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</si>
  <si>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</si>
  <si>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</si>
  <si>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</si>
  <si>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</si>
  <si>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</si>
  <si>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</si>
  <si>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</si>
  <si>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</si>
  <si>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</si>
  <si>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</si>
  <si>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</si>
  <si>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</si>
  <si>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</si>
  <si>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</si>
  <si>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</si>
  <si>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</si>
  <si>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</si>
  <si>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</si>
  <si>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</si>
  <si>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</si>
  <si>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</si>
  <si>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</si>
  <si>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Узлы учета</t>
  </si>
  <si>
    <t>Доп. Статья</t>
  </si>
  <si>
    <t>Ремонт жилья: субабоненты</t>
  </si>
  <si>
    <t>Узлы учета: субабоненты</t>
  </si>
  <si>
    <t>Доп. Статья: субабоненты</t>
  </si>
  <si>
    <t>Ремонт жилья: итого</t>
  </si>
  <si>
    <t xml:space="preserve">место проведения работ </t>
  </si>
  <si>
    <t>сумма,руб</t>
  </si>
  <si>
    <t>ВСЕГО:</t>
  </si>
  <si>
    <t>1,5% от антена,газ.сети</t>
  </si>
  <si>
    <t>Бабушкина, 45</t>
  </si>
  <si>
    <t>в доме по адресу ул.Бабушкина, 45</t>
  </si>
  <si>
    <t>Остаток денежных средств дома на 01.06.2015 г</t>
  </si>
  <si>
    <t>Объем выполненных работ</t>
  </si>
  <si>
    <t>Генеральный директор ООО У0 "ТаганСервис"____________________________________________Брехов Ю.А.</t>
  </si>
  <si>
    <t>Генеральный директор ООО У0 "ТаганСервис"___________________________________________Брехов Ю.А.</t>
  </si>
  <si>
    <t>Информация о собранных и израсходованных денежных средствах по статье "Ремонт Жилья" за период с 01.06.2015 г по 31.07.2015 г по адресу ул. Бабушкина, 45</t>
  </si>
  <si>
    <t>Остаток денежных средств дома на 31.07.2015 г</t>
  </si>
  <si>
    <t xml:space="preserve">Информация о выполненных работах по статье "Ремонт жилья" по адресу ул. Бабушкина, 45  за период 01.06.2015 г по 31.07.2015 г </t>
  </si>
  <si>
    <t>Информация о выполненных работах  по статье "Ремонт и Содержание жилья"</t>
  </si>
  <si>
    <t>ООО У0 "ТаганСервис"</t>
  </si>
  <si>
    <t>январь</t>
  </si>
  <si>
    <t>Изготовление и доставка пескосоляной смеси</t>
  </si>
  <si>
    <t>февраль</t>
  </si>
  <si>
    <t>1,3 подъезды</t>
  </si>
  <si>
    <t>Смена патрона ии выключателя</t>
  </si>
  <si>
    <t>март</t>
  </si>
  <si>
    <t>1 подъезд</t>
  </si>
  <si>
    <t>Ремонт подъезда</t>
  </si>
  <si>
    <t>Смена ламп</t>
  </si>
  <si>
    <t>3 подъезд</t>
  </si>
  <si>
    <t>Смена светильника</t>
  </si>
  <si>
    <t>Доставка и разгрузка материала</t>
  </si>
  <si>
    <t>апрель</t>
  </si>
  <si>
    <t>подъезд 2</t>
  </si>
  <si>
    <t>Ремонт бетонного пола</t>
  </si>
  <si>
    <t>мкд</t>
  </si>
  <si>
    <t>Обследование тех.состояния дома</t>
  </si>
  <si>
    <t>подъезд 3</t>
  </si>
  <si>
    <t>Ремонт патрона, смена ламп</t>
  </si>
  <si>
    <t>Ремонт выключателя</t>
  </si>
  <si>
    <t>май</t>
  </si>
  <si>
    <t>Покос травы</t>
  </si>
  <si>
    <t>июнь</t>
  </si>
  <si>
    <t>территория</t>
  </si>
  <si>
    <t>Установка урн</t>
  </si>
  <si>
    <t>кв. 17</t>
  </si>
  <si>
    <t>Прочистка КНС</t>
  </si>
  <si>
    <t>июль</t>
  </si>
  <si>
    <t xml:space="preserve">за период с 01.01.2017 г по 30.09.2017г.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</si>
</sst>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8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0" borderId="3" xfId="0" applyBorder="1"/>
    <xf numFmtId="0" fontId="3" fillId="0" borderId="2" xfId="0" applyFont="1" applyBorder="1" applyAlignment="1">
      <alignment horizontal="center" vertical="center" wrapText="1"/>
    </xf>
    <xf numFmtId="0" fontId="1" fillId="0" borderId="1" xfId="0" applyFont="1" applyBorder="1"/>
    <xf numFmtId="0" fontId="0" fillId="0" borderId="4" xfId="0" applyBorder="1"/>
    <xf numFmtId="0" fontId="0" fillId="0" borderId="12" xfId="0" applyBorder="1"/>
    <xf numFmtId="0" fontId="0" fillId="0" borderId="18" xfId="0" applyBorder="1"/>
    <xf numFmtId="0" fontId="0" fillId="0" borderId="19" xfId="0" applyBorder="1"/>
    <xf numFmtId="0" fontId="1" fillId="0" borderId="3" xfId="0" applyFont="1" applyBorder="1"/>
    <xf numFmtId="0" fontId="1" fillId="0" borderId="18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0" fillId="2" borderId="3" xfId="0" applyFill="1" applyBorder="1"/>
    <xf numFmtId="0" fontId="0" fillId="2" borderId="12" xfId="0" applyFill="1" applyBorder="1"/>
    <xf numFmtId="2" fontId="0" fillId="2" borderId="20" xfId="0" applyNumberFormat="1" applyFill="1" applyBorder="1"/>
    <xf numFmtId="2" fontId="0" fillId="2" borderId="13" xfId="0" applyNumberFormat="1" applyFill="1" applyBorder="1"/>
    <xf numFmtId="0" fontId="0" fillId="0" borderId="3" xfId="0" applyBorder="1" applyAlignment="1">
      <alignment wrapText="1"/>
    </xf>
    <xf numFmtId="2" fontId="0" fillId="0" borderId="4" xfId="0" applyNumberFormat="1" applyBorder="1"/>
    <xf numFmtId="2" fontId="1" fillId="0" borderId="12" xfId="0" applyNumberFormat="1" applyFont="1" applyBorder="1"/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18" xfId="0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1" fillId="0" borderId="4" xfId="0" applyFont="1" applyBorder="1"/>
    <xf numFmtId="0" fontId="3" fillId="0" borderId="18" xfId="0" applyFont="1" applyBorder="1"/>
    <xf numFmtId="0" fontId="3" fillId="0" borderId="12" xfId="0" applyFont="1" applyBorder="1"/>
    <xf numFmtId="2" fontId="3" fillId="0" borderId="12" xfId="0" applyNumberFormat="1" applyFont="1" applyBorder="1"/>
    <xf numFmtId="2" fontId="3" fillId="0" borderId="0" xfId="0" applyNumberFormat="1" applyFont="1"/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22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4" fontId="0" fillId="0" borderId="24" xfId="0" applyNumberFormat="1" applyBorder="1" applyAlignment="1">
      <alignment vertical="center"/>
    </xf>
    <xf numFmtId="2" fontId="0" fillId="2" borderId="3" xfId="0" applyNumberFormat="1" applyFill="1" applyBorder="1"/>
    <xf numFmtId="2" fontId="3" fillId="0" borderId="19" xfId="0" applyNumberFormat="1" applyFont="1" applyBorder="1"/>
    <xf numFmtId="0" fontId="3" fillId="0" borderId="0" xfId="0" applyFont="1" applyAlignment="1"/>
    <xf numFmtId="164" fontId="3" fillId="0" borderId="27" xfId="0" applyNumberFormat="1" applyFont="1" applyBorder="1" applyAlignment="1"/>
    <xf numFmtId="164" fontId="3" fillId="0" borderId="28" xfId="0" applyNumberFormat="1" applyFont="1" applyBorder="1" applyAlignment="1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0" fontId="0" fillId="0" borderId="1" xfId="0" applyNumberFormat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2" fontId="0" fillId="0" borderId="15" xfId="0" applyNumberForma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7" fillId="0" borderId="25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6" fillId="0" borderId="0" xfId="0" applyFont="1" applyAlignment="1">
      <alignment horizontal="center"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"/>
  <sheetViews>
    <sheetView topLeftCell="W1" workbookViewId="0">
      <selection activeCell="AI12" sqref="AI12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8" width="12.85546875" customWidth="1"/>
    <col min="9" max="9" width="12.42578125" customWidth="1"/>
    <col min="10" max="10" width="11.85546875" customWidth="1"/>
    <col min="11" max="11" width="12.85546875" customWidth="1"/>
    <col min="12" max="12" width="11.140625" customWidth="1"/>
    <col min="13" max="13" width="10.28515625" customWidth="1"/>
    <col min="14" max="14" width="9.28515625" customWidth="1"/>
    <col min="15" max="15" width="12.140625" customWidth="1"/>
    <col min="16" max="16" width="11.85546875" customWidth="1"/>
    <col min="17" max="17" width="10.140625" customWidth="1"/>
    <col min="18" max="18" width="10.5703125" customWidth="1"/>
  </cols>
  <sheetData>
    <row r="1" spans="1:38" ht="13.5" thickBot="1" x14ac:dyDescent="0.25"/>
    <row r="2" spans="1:38" ht="55.5" customHeight="1" thickBot="1" x14ac:dyDescent="0.25">
      <c r="A2" s="10" t="s">
        <v>11</v>
      </c>
      <c r="B2" s="11" t="s">
        <v>12</v>
      </c>
      <c r="C2" s="11" t="s">
        <v>13</v>
      </c>
      <c r="D2" s="11" t="s">
        <v>15</v>
      </c>
      <c r="E2" s="14" t="s">
        <v>22</v>
      </c>
      <c r="F2" s="11" t="s">
        <v>14</v>
      </c>
      <c r="G2" s="11" t="s">
        <v>16</v>
      </c>
      <c r="H2" s="14" t="s">
        <v>23</v>
      </c>
      <c r="I2" s="11" t="s">
        <v>17</v>
      </c>
      <c r="J2" s="11" t="s">
        <v>18</v>
      </c>
      <c r="K2" s="11" t="s">
        <v>40</v>
      </c>
      <c r="L2" s="11" t="s">
        <v>19</v>
      </c>
      <c r="M2" s="14" t="s">
        <v>20</v>
      </c>
      <c r="N2" s="14" t="s">
        <v>21</v>
      </c>
      <c r="O2" s="12" t="s">
        <v>24</v>
      </c>
      <c r="P2" s="12" t="s">
        <v>25</v>
      </c>
      <c r="Q2" s="12" t="s">
        <v>26</v>
      </c>
      <c r="R2" s="12" t="s">
        <v>27</v>
      </c>
      <c r="S2" s="12" t="s">
        <v>28</v>
      </c>
      <c r="T2" s="12" t="s">
        <v>29</v>
      </c>
      <c r="U2" s="12" t="s">
        <v>30</v>
      </c>
      <c r="V2" s="12" t="s">
        <v>31</v>
      </c>
      <c r="W2" s="12" t="s">
        <v>32</v>
      </c>
      <c r="X2" s="12" t="s">
        <v>33</v>
      </c>
      <c r="Y2" s="12" t="s">
        <v>34</v>
      </c>
      <c r="Z2" s="12" t="s">
        <v>35</v>
      </c>
      <c r="AA2" s="12" t="s">
        <v>36</v>
      </c>
      <c r="AB2" s="12" t="s">
        <v>37</v>
      </c>
      <c r="AC2" s="12" t="s">
        <v>38</v>
      </c>
      <c r="AD2" s="13" t="s">
        <v>39</v>
      </c>
      <c r="AE2" s="11" t="s">
        <v>41</v>
      </c>
      <c r="AF2" s="11" t="s">
        <v>15</v>
      </c>
      <c r="AG2" s="14" t="s">
        <v>22</v>
      </c>
      <c r="AH2" s="11" t="s">
        <v>42</v>
      </c>
      <c r="AI2" s="11" t="s">
        <v>16</v>
      </c>
      <c r="AJ2" s="14" t="s">
        <v>23</v>
      </c>
      <c r="AK2" s="14" t="s">
        <v>58</v>
      </c>
      <c r="AL2" s="14" t="s">
        <v>21</v>
      </c>
    </row>
    <row r="3" spans="1:38" x14ac:dyDescent="0.2">
      <c r="A3" s="9" t="s">
        <v>59</v>
      </c>
      <c r="B3" s="2">
        <v>1039.2</v>
      </c>
      <c r="C3" s="2">
        <v>0</v>
      </c>
      <c r="D3" s="2">
        <v>0</v>
      </c>
      <c r="E3" s="15">
        <f>C3+D3</f>
        <v>0</v>
      </c>
      <c r="F3" s="2">
        <v>0</v>
      </c>
      <c r="G3" s="2">
        <v>0</v>
      </c>
      <c r="H3" s="15">
        <f>F3+G3</f>
        <v>0</v>
      </c>
      <c r="I3" s="2">
        <v>0</v>
      </c>
      <c r="J3" s="2">
        <v>0</v>
      </c>
      <c r="K3" s="2">
        <v>0</v>
      </c>
      <c r="L3" s="2">
        <v>0</v>
      </c>
      <c r="M3" s="15">
        <f>(I3+J3+L3)*1.5%</f>
        <v>0</v>
      </c>
      <c r="N3" s="17">
        <f>H3*1.5%</f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0</v>
      </c>
      <c r="AD3" s="2">
        <v>0</v>
      </c>
      <c r="AE3" s="2">
        <v>0</v>
      </c>
      <c r="AF3" s="2">
        <v>0</v>
      </c>
      <c r="AG3" s="15">
        <f>AE3+AF3</f>
        <v>0</v>
      </c>
      <c r="AH3" s="2">
        <v>0</v>
      </c>
      <c r="AI3" s="2">
        <v>0</v>
      </c>
      <c r="AJ3" s="15">
        <f>AH3+AI3</f>
        <v>0</v>
      </c>
      <c r="AK3" s="41">
        <f>AB3*1.5%</f>
        <v>0</v>
      </c>
      <c r="AL3" s="17">
        <f>AJ3*1.5%</f>
        <v>0</v>
      </c>
    </row>
    <row r="4" spans="1:38" x14ac:dyDescent="0.2">
      <c r="A4" s="9" t="s">
        <v>59</v>
      </c>
      <c r="B4" s="2">
        <v>1039.2</v>
      </c>
      <c r="C4" s="2">
        <v>0</v>
      </c>
      <c r="D4" s="2">
        <v>0</v>
      </c>
      <c r="E4" s="15">
        <f t="shared" ref="E4:E14" si="0">C4+D4</f>
        <v>0</v>
      </c>
      <c r="F4" s="2">
        <v>0</v>
      </c>
      <c r="G4" s="2">
        <v>0</v>
      </c>
      <c r="H4" s="15">
        <f t="shared" ref="H4:H14" si="1">F4+G4</f>
        <v>0</v>
      </c>
      <c r="I4" s="1">
        <v>0</v>
      </c>
      <c r="J4" s="1">
        <v>0</v>
      </c>
      <c r="K4" s="1">
        <v>0</v>
      </c>
      <c r="L4" s="1">
        <v>0</v>
      </c>
      <c r="M4" s="15">
        <f t="shared" ref="M4:M14" si="2">(I4+J4+L4)*1.5%</f>
        <v>0</v>
      </c>
      <c r="N4" s="17">
        <f t="shared" ref="N4:N14" si="3">H4*1.5%</f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15">
        <f t="shared" ref="AG4:AG14" si="4">AE4+AF4</f>
        <v>0</v>
      </c>
      <c r="AH4" s="2">
        <v>0</v>
      </c>
      <c r="AI4" s="2">
        <v>0</v>
      </c>
      <c r="AJ4" s="15">
        <f t="shared" ref="AJ4:AJ14" si="5">AH4+AI4</f>
        <v>0</v>
      </c>
      <c r="AK4" s="41">
        <f t="shared" ref="AK4:AK14" si="6">AB4*1.5%</f>
        <v>0</v>
      </c>
      <c r="AL4" s="17">
        <f t="shared" ref="AL4:AL14" si="7">AJ4*1.5%</f>
        <v>0</v>
      </c>
    </row>
    <row r="5" spans="1:38" x14ac:dyDescent="0.2">
      <c r="A5" s="9" t="s">
        <v>59</v>
      </c>
      <c r="B5" s="2">
        <v>1039.2</v>
      </c>
      <c r="C5" s="2">
        <v>0</v>
      </c>
      <c r="D5" s="2">
        <v>0</v>
      </c>
      <c r="E5" s="15">
        <f t="shared" si="0"/>
        <v>0</v>
      </c>
      <c r="F5" s="2">
        <v>0</v>
      </c>
      <c r="G5" s="2">
        <v>0</v>
      </c>
      <c r="H5" s="15">
        <f t="shared" si="1"/>
        <v>0</v>
      </c>
      <c r="I5" s="1">
        <v>0</v>
      </c>
      <c r="J5" s="1">
        <v>0</v>
      </c>
      <c r="K5" s="1">
        <v>0</v>
      </c>
      <c r="L5" s="1">
        <v>0</v>
      </c>
      <c r="M5" s="15">
        <f t="shared" si="2"/>
        <v>0</v>
      </c>
      <c r="N5" s="17">
        <f t="shared" si="3"/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15">
        <f t="shared" si="4"/>
        <v>0</v>
      </c>
      <c r="AH5" s="2">
        <v>0</v>
      </c>
      <c r="AI5" s="2">
        <v>0</v>
      </c>
      <c r="AJ5" s="15">
        <f t="shared" si="5"/>
        <v>0</v>
      </c>
      <c r="AK5" s="41">
        <f t="shared" si="6"/>
        <v>0</v>
      </c>
      <c r="AL5" s="17">
        <f t="shared" si="7"/>
        <v>0</v>
      </c>
    </row>
    <row r="6" spans="1:38" x14ac:dyDescent="0.2">
      <c r="A6" s="9" t="s">
        <v>59</v>
      </c>
      <c r="B6" s="2">
        <v>1039.2</v>
      </c>
      <c r="C6" s="2">
        <v>0</v>
      </c>
      <c r="D6" s="2">
        <v>0</v>
      </c>
      <c r="E6" s="15">
        <f t="shared" si="0"/>
        <v>0</v>
      </c>
      <c r="F6" s="2">
        <v>0</v>
      </c>
      <c r="G6" s="2">
        <v>0</v>
      </c>
      <c r="H6" s="15">
        <f t="shared" si="1"/>
        <v>0</v>
      </c>
      <c r="I6" s="1">
        <v>0</v>
      </c>
      <c r="J6" s="1">
        <v>0</v>
      </c>
      <c r="K6" s="1">
        <v>0</v>
      </c>
      <c r="L6" s="1">
        <v>0</v>
      </c>
      <c r="M6" s="15">
        <f t="shared" si="2"/>
        <v>0</v>
      </c>
      <c r="N6" s="17">
        <f t="shared" si="3"/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15">
        <f t="shared" si="4"/>
        <v>0</v>
      </c>
      <c r="AH6" s="2">
        <v>0</v>
      </c>
      <c r="AI6" s="2">
        <v>0</v>
      </c>
      <c r="AJ6" s="15">
        <f t="shared" si="5"/>
        <v>0</v>
      </c>
      <c r="AK6" s="41">
        <f t="shared" si="6"/>
        <v>0</v>
      </c>
      <c r="AL6" s="17">
        <f t="shared" si="7"/>
        <v>0</v>
      </c>
    </row>
    <row r="7" spans="1:38" x14ac:dyDescent="0.2">
      <c r="A7" s="9" t="s">
        <v>59</v>
      </c>
      <c r="B7" s="2">
        <v>1039.2</v>
      </c>
      <c r="C7" s="2">
        <v>0</v>
      </c>
      <c r="D7" s="2">
        <v>0</v>
      </c>
      <c r="E7" s="15">
        <f t="shared" si="0"/>
        <v>0</v>
      </c>
      <c r="F7" s="2">
        <v>0</v>
      </c>
      <c r="G7" s="2">
        <v>0</v>
      </c>
      <c r="H7" s="15">
        <f t="shared" si="1"/>
        <v>0</v>
      </c>
      <c r="I7" s="1">
        <v>0</v>
      </c>
      <c r="J7" s="1">
        <v>0</v>
      </c>
      <c r="K7" s="1">
        <v>0</v>
      </c>
      <c r="L7" s="1">
        <v>0</v>
      </c>
      <c r="M7" s="15">
        <f t="shared" si="2"/>
        <v>0</v>
      </c>
      <c r="N7" s="17">
        <f t="shared" si="3"/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15">
        <f t="shared" si="4"/>
        <v>0</v>
      </c>
      <c r="AH7" s="2">
        <v>0</v>
      </c>
      <c r="AI7" s="2">
        <v>0</v>
      </c>
      <c r="AJ7" s="15">
        <f t="shared" si="5"/>
        <v>0</v>
      </c>
      <c r="AK7" s="41">
        <f t="shared" si="6"/>
        <v>0</v>
      </c>
      <c r="AL7" s="17">
        <f t="shared" si="7"/>
        <v>0</v>
      </c>
    </row>
    <row r="8" spans="1:38" x14ac:dyDescent="0.2">
      <c r="A8" s="9" t="s">
        <v>59</v>
      </c>
      <c r="B8" s="2">
        <v>1039.2</v>
      </c>
      <c r="C8" s="1">
        <v>4208.8100000000004</v>
      </c>
      <c r="D8" s="1">
        <v>0</v>
      </c>
      <c r="E8" s="15">
        <f t="shared" si="0"/>
        <v>4208.8100000000004</v>
      </c>
      <c r="F8" s="1">
        <v>0</v>
      </c>
      <c r="G8" s="1">
        <v>0</v>
      </c>
      <c r="H8" s="15">
        <f t="shared" si="1"/>
        <v>0</v>
      </c>
      <c r="I8" s="1">
        <v>0</v>
      </c>
      <c r="J8" s="1">
        <v>0</v>
      </c>
      <c r="K8" s="1">
        <v>0</v>
      </c>
      <c r="L8" s="1">
        <v>0</v>
      </c>
      <c r="M8" s="15">
        <f t="shared" si="2"/>
        <v>0</v>
      </c>
      <c r="N8" s="17">
        <f t="shared" si="3"/>
        <v>0</v>
      </c>
      <c r="O8" s="1">
        <v>581.97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1870.56</v>
      </c>
      <c r="Z8" s="1">
        <v>0</v>
      </c>
      <c r="AA8" s="1">
        <v>311.76</v>
      </c>
      <c r="AB8" s="1">
        <v>0</v>
      </c>
      <c r="AC8" s="1">
        <v>2140.7600000000002</v>
      </c>
      <c r="AD8" s="1">
        <v>0</v>
      </c>
      <c r="AE8" s="1">
        <v>4832.34</v>
      </c>
      <c r="AF8" s="1">
        <v>0</v>
      </c>
      <c r="AG8" s="15">
        <f t="shared" si="4"/>
        <v>4832.34</v>
      </c>
      <c r="AH8" s="1">
        <v>0</v>
      </c>
      <c r="AI8" s="1">
        <v>0</v>
      </c>
      <c r="AJ8" s="15">
        <f t="shared" si="5"/>
        <v>0</v>
      </c>
      <c r="AK8" s="41">
        <f t="shared" si="6"/>
        <v>0</v>
      </c>
      <c r="AL8" s="17">
        <f t="shared" si="7"/>
        <v>0</v>
      </c>
    </row>
    <row r="9" spans="1:38" x14ac:dyDescent="0.2">
      <c r="A9" s="9" t="s">
        <v>59</v>
      </c>
      <c r="B9" s="2">
        <v>1039.2</v>
      </c>
      <c r="C9" s="1">
        <v>0</v>
      </c>
      <c r="D9" s="1">
        <v>0</v>
      </c>
      <c r="E9" s="15">
        <f t="shared" si="0"/>
        <v>0</v>
      </c>
      <c r="F9" s="1">
        <v>4062.6</v>
      </c>
      <c r="G9" s="1">
        <v>0</v>
      </c>
      <c r="H9" s="15">
        <f t="shared" si="1"/>
        <v>4062.6</v>
      </c>
      <c r="I9" s="1">
        <v>0</v>
      </c>
      <c r="J9" s="1">
        <v>0</v>
      </c>
      <c r="K9" s="1">
        <v>0</v>
      </c>
      <c r="L9" s="1">
        <v>0</v>
      </c>
      <c r="M9" s="15">
        <f t="shared" si="2"/>
        <v>0</v>
      </c>
      <c r="N9" s="17">
        <f t="shared" si="3"/>
        <v>60.938999999999993</v>
      </c>
      <c r="O9" s="1">
        <v>623.52</v>
      </c>
      <c r="P9" s="1">
        <v>584.61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1953.71</v>
      </c>
      <c r="Z9" s="1">
        <v>1881.02</v>
      </c>
      <c r="AA9" s="1">
        <v>363.77</v>
      </c>
      <c r="AB9" s="1">
        <v>314.27</v>
      </c>
      <c r="AC9" s="1">
        <v>2265.4699999999998</v>
      </c>
      <c r="AD9" s="1">
        <v>2149.4499999999998</v>
      </c>
      <c r="AE9" s="1">
        <v>9383.99</v>
      </c>
      <c r="AF9" s="1">
        <v>0</v>
      </c>
      <c r="AG9" s="15">
        <f t="shared" si="4"/>
        <v>9383.99</v>
      </c>
      <c r="AH9" s="1">
        <v>5008.51</v>
      </c>
      <c r="AI9" s="1">
        <v>0</v>
      </c>
      <c r="AJ9" s="15">
        <f t="shared" si="5"/>
        <v>5008.51</v>
      </c>
      <c r="AK9" s="41">
        <f t="shared" si="6"/>
        <v>4.7140499999999994</v>
      </c>
      <c r="AL9" s="17">
        <f t="shared" si="7"/>
        <v>75.127650000000003</v>
      </c>
    </row>
    <row r="10" spans="1:38" x14ac:dyDescent="0.2">
      <c r="A10" s="9" t="s">
        <v>59</v>
      </c>
      <c r="B10" s="2">
        <v>1039.2</v>
      </c>
      <c r="C10" s="1">
        <v>0</v>
      </c>
      <c r="D10" s="1">
        <v>0</v>
      </c>
      <c r="E10" s="15">
        <f t="shared" si="0"/>
        <v>0</v>
      </c>
      <c r="F10" s="1">
        <v>0</v>
      </c>
      <c r="G10" s="1">
        <v>0</v>
      </c>
      <c r="H10" s="15">
        <f t="shared" si="1"/>
        <v>0</v>
      </c>
      <c r="I10" s="1">
        <v>0</v>
      </c>
      <c r="J10" s="1">
        <v>0</v>
      </c>
      <c r="K10" s="1">
        <v>0</v>
      </c>
      <c r="L10" s="1">
        <v>0</v>
      </c>
      <c r="M10" s="15">
        <f t="shared" si="2"/>
        <v>0</v>
      </c>
      <c r="N10" s="17">
        <f t="shared" si="3"/>
        <v>0</v>
      </c>
      <c r="O10" s="1">
        <v>623.52</v>
      </c>
      <c r="P10" s="1">
        <v>725.7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1953.71</v>
      </c>
      <c r="Z10" s="1">
        <v>2365.65</v>
      </c>
      <c r="AA10" s="1">
        <v>363.77</v>
      </c>
      <c r="AB10" s="1">
        <v>423.37</v>
      </c>
      <c r="AC10" s="1">
        <v>2265.4699999999998</v>
      </c>
      <c r="AD10" s="1">
        <v>2636.73</v>
      </c>
      <c r="AE10" s="1">
        <v>9383.99</v>
      </c>
      <c r="AF10" s="1">
        <v>0</v>
      </c>
      <c r="AG10" s="15">
        <f t="shared" si="4"/>
        <v>9383.99</v>
      </c>
      <c r="AH10" s="1">
        <v>10921.81</v>
      </c>
      <c r="AI10" s="1">
        <v>0</v>
      </c>
      <c r="AJ10" s="15">
        <f t="shared" si="5"/>
        <v>10921.81</v>
      </c>
      <c r="AK10" s="41">
        <f t="shared" si="6"/>
        <v>6.3505500000000001</v>
      </c>
      <c r="AL10" s="17">
        <f t="shared" si="7"/>
        <v>163.82714999999999</v>
      </c>
    </row>
    <row r="11" spans="1:38" x14ac:dyDescent="0.2">
      <c r="A11" s="9" t="s">
        <v>59</v>
      </c>
      <c r="B11" s="2">
        <v>1039.2</v>
      </c>
      <c r="C11" s="1"/>
      <c r="D11" s="1"/>
      <c r="E11" s="15">
        <f t="shared" si="0"/>
        <v>0</v>
      </c>
      <c r="F11" s="1"/>
      <c r="G11" s="1"/>
      <c r="H11" s="15">
        <f t="shared" si="1"/>
        <v>0</v>
      </c>
      <c r="I11" s="1"/>
      <c r="J11" s="1"/>
      <c r="K11" s="1"/>
      <c r="L11" s="1"/>
      <c r="M11" s="15">
        <f t="shared" si="2"/>
        <v>0</v>
      </c>
      <c r="N11" s="17">
        <f t="shared" si="3"/>
        <v>0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5">
        <f t="shared" si="4"/>
        <v>0</v>
      </c>
      <c r="AH11" s="1"/>
      <c r="AI11" s="1"/>
      <c r="AJ11" s="15">
        <f t="shared" si="5"/>
        <v>0</v>
      </c>
      <c r="AK11" s="41">
        <f t="shared" si="6"/>
        <v>0</v>
      </c>
      <c r="AL11" s="17">
        <f t="shared" si="7"/>
        <v>0</v>
      </c>
    </row>
    <row r="12" spans="1:38" x14ac:dyDescent="0.2">
      <c r="A12" s="9" t="s">
        <v>59</v>
      </c>
      <c r="B12" s="2">
        <v>1039.2</v>
      </c>
      <c r="C12" s="1"/>
      <c r="D12" s="1"/>
      <c r="E12" s="15">
        <f t="shared" si="0"/>
        <v>0</v>
      </c>
      <c r="F12" s="1"/>
      <c r="G12" s="1"/>
      <c r="H12" s="15">
        <f t="shared" si="1"/>
        <v>0</v>
      </c>
      <c r="I12" s="1"/>
      <c r="J12" s="1"/>
      <c r="K12" s="1"/>
      <c r="L12" s="1"/>
      <c r="M12" s="15">
        <f t="shared" si="2"/>
        <v>0</v>
      </c>
      <c r="N12" s="17">
        <f t="shared" si="3"/>
        <v>0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5">
        <f t="shared" si="4"/>
        <v>0</v>
      </c>
      <c r="AH12" s="1"/>
      <c r="AI12" s="1"/>
      <c r="AJ12" s="15">
        <f t="shared" si="5"/>
        <v>0</v>
      </c>
      <c r="AK12" s="41">
        <f t="shared" si="6"/>
        <v>0</v>
      </c>
      <c r="AL12" s="17">
        <f t="shared" si="7"/>
        <v>0</v>
      </c>
    </row>
    <row r="13" spans="1:38" x14ac:dyDescent="0.2">
      <c r="A13" s="9" t="s">
        <v>59</v>
      </c>
      <c r="B13" s="2">
        <v>1039.2</v>
      </c>
      <c r="C13" s="1"/>
      <c r="D13" s="1"/>
      <c r="E13" s="15">
        <f t="shared" si="0"/>
        <v>0</v>
      </c>
      <c r="F13" s="1"/>
      <c r="G13" s="1"/>
      <c r="H13" s="15">
        <f t="shared" si="1"/>
        <v>0</v>
      </c>
      <c r="I13" s="1"/>
      <c r="J13" s="1"/>
      <c r="K13" s="1"/>
      <c r="L13" s="1"/>
      <c r="M13" s="15">
        <f t="shared" si="2"/>
        <v>0</v>
      </c>
      <c r="N13" s="17">
        <f t="shared" si="3"/>
        <v>0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5">
        <f t="shared" si="4"/>
        <v>0</v>
      </c>
      <c r="AH13" s="1"/>
      <c r="AI13" s="1"/>
      <c r="AJ13" s="15">
        <f t="shared" si="5"/>
        <v>0</v>
      </c>
      <c r="AK13" s="41">
        <f t="shared" si="6"/>
        <v>0</v>
      </c>
      <c r="AL13" s="17">
        <f t="shared" si="7"/>
        <v>0</v>
      </c>
    </row>
    <row r="14" spans="1:38" ht="13.5" thickBot="1" x14ac:dyDescent="0.25">
      <c r="A14" s="9" t="s">
        <v>59</v>
      </c>
      <c r="B14" s="2">
        <v>1039.2</v>
      </c>
      <c r="C14" s="5"/>
      <c r="D14" s="5"/>
      <c r="E14" s="15">
        <f t="shared" si="0"/>
        <v>0</v>
      </c>
      <c r="F14" s="5"/>
      <c r="G14" s="5"/>
      <c r="H14" s="15">
        <f t="shared" si="1"/>
        <v>0</v>
      </c>
      <c r="I14" s="5"/>
      <c r="J14" s="5"/>
      <c r="K14" s="5"/>
      <c r="L14" s="5"/>
      <c r="M14" s="15">
        <f t="shared" si="2"/>
        <v>0</v>
      </c>
      <c r="N14" s="17">
        <f t="shared" si="3"/>
        <v>0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15">
        <f t="shared" si="4"/>
        <v>0</v>
      </c>
      <c r="AH14" s="5"/>
      <c r="AI14" s="5"/>
      <c r="AJ14" s="15">
        <f t="shared" si="5"/>
        <v>0</v>
      </c>
      <c r="AK14" s="41">
        <f t="shared" si="6"/>
        <v>0</v>
      </c>
      <c r="AL14" s="17">
        <f t="shared" si="7"/>
        <v>0</v>
      </c>
    </row>
    <row r="15" spans="1:38" ht="13.5" thickBot="1" x14ac:dyDescent="0.25">
      <c r="A15" s="7" t="s">
        <v>10</v>
      </c>
      <c r="B15" s="6">
        <v>0</v>
      </c>
      <c r="C15" s="6">
        <f t="shared" ref="C15:G15" si="8">SUM(C3:C14)</f>
        <v>4208.8100000000004</v>
      </c>
      <c r="D15" s="6">
        <f t="shared" si="8"/>
        <v>0</v>
      </c>
      <c r="E15" s="16">
        <f t="shared" si="8"/>
        <v>4208.8100000000004</v>
      </c>
      <c r="F15" s="6">
        <f t="shared" si="8"/>
        <v>4062.6</v>
      </c>
      <c r="G15" s="6">
        <f t="shared" si="8"/>
        <v>0</v>
      </c>
      <c r="H15" s="16">
        <f t="shared" ref="H15:AE15" si="9">SUM(H3:H14)</f>
        <v>4062.6</v>
      </c>
      <c r="I15" s="6">
        <f t="shared" si="9"/>
        <v>0</v>
      </c>
      <c r="J15" s="6">
        <f t="shared" si="9"/>
        <v>0</v>
      </c>
      <c r="K15" s="6">
        <f t="shared" si="9"/>
        <v>0</v>
      </c>
      <c r="L15" s="6">
        <f t="shared" si="9"/>
        <v>0</v>
      </c>
      <c r="M15" s="16">
        <f t="shared" si="9"/>
        <v>0</v>
      </c>
      <c r="N15" s="18">
        <f t="shared" si="9"/>
        <v>60.938999999999993</v>
      </c>
      <c r="O15" s="7">
        <f t="shared" si="9"/>
        <v>1829.01</v>
      </c>
      <c r="P15" s="6">
        <f t="shared" si="9"/>
        <v>1310.31</v>
      </c>
      <c r="Q15" s="6">
        <f t="shared" si="9"/>
        <v>0</v>
      </c>
      <c r="R15" s="6">
        <f t="shared" si="9"/>
        <v>0</v>
      </c>
      <c r="S15" s="6">
        <f t="shared" si="9"/>
        <v>0</v>
      </c>
      <c r="T15" s="6">
        <f t="shared" si="9"/>
        <v>0</v>
      </c>
      <c r="U15" s="6">
        <f t="shared" si="9"/>
        <v>0</v>
      </c>
      <c r="V15" s="6">
        <f t="shared" si="9"/>
        <v>0</v>
      </c>
      <c r="W15" s="6">
        <f t="shared" si="9"/>
        <v>0</v>
      </c>
      <c r="X15" s="6">
        <f t="shared" si="9"/>
        <v>0</v>
      </c>
      <c r="Y15" s="6">
        <f t="shared" si="9"/>
        <v>5777.98</v>
      </c>
      <c r="Z15" s="6">
        <f t="shared" si="9"/>
        <v>4246.67</v>
      </c>
      <c r="AA15" s="6">
        <f t="shared" si="9"/>
        <v>1039.3</v>
      </c>
      <c r="AB15" s="6">
        <f t="shared" si="9"/>
        <v>737.64</v>
      </c>
      <c r="AC15" s="6">
        <f t="shared" si="9"/>
        <v>6671.6999999999989</v>
      </c>
      <c r="AD15" s="8">
        <f t="shared" si="9"/>
        <v>4786.18</v>
      </c>
      <c r="AE15" s="6">
        <f t="shared" si="9"/>
        <v>23600.32</v>
      </c>
      <c r="AF15" s="6">
        <f>SUM(AF3:AF14)</f>
        <v>0</v>
      </c>
      <c r="AG15" s="16">
        <f>SUM(AG3:AG14)</f>
        <v>23600.32</v>
      </c>
      <c r="AH15" s="6">
        <f>SUM(AH3:AH14)</f>
        <v>15930.32</v>
      </c>
      <c r="AI15" s="6">
        <f>SUM(AI3:AI14)</f>
        <v>0</v>
      </c>
      <c r="AJ15" s="16">
        <f>SUM(AJ3:AJ14)</f>
        <v>15930.32</v>
      </c>
      <c r="AK15" s="16">
        <f t="shared" ref="AK15" si="10">SUM(AK3:AK14)</f>
        <v>11.064599999999999</v>
      </c>
      <c r="AL15" s="18">
        <f t="shared" ref="AL15" si="11">SUM(AL3:AL14)</f>
        <v>238.95479999999998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"/>
  <sheetViews>
    <sheetView workbookViewId="0">
      <selection activeCell="E8" sqref="E8"/>
    </sheetView>
  </sheetViews>
  <sheetFormatPr defaultRowHeight="12.75" x14ac:dyDescent="0.2"/>
  <cols>
    <col min="1" max="1" width="27.28515625" customWidth="1"/>
    <col min="2" max="2" width="18.85546875" customWidth="1"/>
    <col min="3" max="3" width="19" customWidth="1"/>
    <col min="4" max="4" width="17.5703125" customWidth="1"/>
    <col min="5" max="5" width="14.7109375" customWidth="1"/>
    <col min="6" max="6" width="16" customWidth="1"/>
    <col min="7" max="7" width="20.140625" customWidth="1"/>
  </cols>
  <sheetData>
    <row r="2" spans="1:7" ht="78" customHeight="1" x14ac:dyDescent="0.35">
      <c r="A2" s="50" t="s">
        <v>65</v>
      </c>
      <c r="B2" s="50"/>
      <c r="C2" s="50"/>
      <c r="D2" s="50"/>
      <c r="E2" s="50"/>
      <c r="F2" s="50"/>
      <c r="G2" s="50"/>
    </row>
    <row r="3" spans="1:7" ht="23.25" x14ac:dyDescent="0.35">
      <c r="A3" s="22"/>
      <c r="B3" s="22"/>
      <c r="C3" s="22"/>
      <c r="D3" s="22"/>
      <c r="E3" s="22"/>
      <c r="F3" s="22"/>
      <c r="G3" s="22"/>
    </row>
    <row r="4" spans="1:7" ht="15.75" x14ac:dyDescent="0.25">
      <c r="A4" s="51" t="s">
        <v>61</v>
      </c>
      <c r="B4" s="51"/>
      <c r="C4" s="51"/>
      <c r="D4" s="51"/>
      <c r="E4" s="51"/>
      <c r="F4" s="51"/>
      <c r="G4" s="23">
        <v>69632.83</v>
      </c>
    </row>
    <row r="5" spans="1:7" ht="13.5" thickBot="1" x14ac:dyDescent="0.25"/>
    <row r="6" spans="1:7" ht="60" customHeight="1" thickBot="1" x14ac:dyDescent="0.3">
      <c r="A6" s="24"/>
      <c r="B6" s="25" t="s">
        <v>43</v>
      </c>
      <c r="C6" s="25" t="s">
        <v>44</v>
      </c>
      <c r="D6" s="25" t="s">
        <v>45</v>
      </c>
      <c r="E6" s="25" t="s">
        <v>46</v>
      </c>
      <c r="F6" s="25" t="s">
        <v>47</v>
      </c>
      <c r="G6" s="26" t="s">
        <v>48</v>
      </c>
    </row>
    <row r="7" spans="1:7" x14ac:dyDescent="0.2">
      <c r="A7" s="9" t="s">
        <v>0</v>
      </c>
      <c r="B7" s="2">
        <f>'выборка 15'!C15+'выборка 15'!D15</f>
        <v>4208.8100000000004</v>
      </c>
      <c r="C7" s="2">
        <f>'выборка 15'!F15+'выборка 15'!G15</f>
        <v>4062.6</v>
      </c>
      <c r="D7" s="52">
        <f>'расход по дому ТР 15'!I12</f>
        <v>60.938999999999993</v>
      </c>
      <c r="E7" s="2">
        <v>146.21</v>
      </c>
      <c r="F7" s="2">
        <v>0</v>
      </c>
      <c r="G7" s="52">
        <f>C13-D13</f>
        <v>4001.6610000000001</v>
      </c>
    </row>
    <row r="8" spans="1:7" x14ac:dyDescent="0.2">
      <c r="A8" s="4" t="s">
        <v>49</v>
      </c>
      <c r="B8" s="1">
        <v>0</v>
      </c>
      <c r="C8" s="1">
        <v>0</v>
      </c>
      <c r="D8" s="53"/>
      <c r="E8" s="1">
        <v>0</v>
      </c>
      <c r="F8" s="1">
        <v>0</v>
      </c>
      <c r="G8" s="53"/>
    </row>
    <row r="9" spans="1:7" x14ac:dyDescent="0.2">
      <c r="A9" s="4" t="s">
        <v>50</v>
      </c>
      <c r="B9" s="1">
        <v>0</v>
      </c>
      <c r="C9" s="1">
        <v>0</v>
      </c>
      <c r="D9" s="53"/>
      <c r="E9" s="1">
        <v>0</v>
      </c>
      <c r="F9" s="1">
        <v>0</v>
      </c>
      <c r="G9" s="53"/>
    </row>
    <row r="10" spans="1:7" x14ac:dyDescent="0.2">
      <c r="A10" s="9" t="s">
        <v>51</v>
      </c>
      <c r="B10" s="1">
        <f>'выборка 15'!D15</f>
        <v>0</v>
      </c>
      <c r="C10" s="1">
        <f>'выборка 15'!G15</f>
        <v>0</v>
      </c>
      <c r="D10" s="53"/>
      <c r="E10" s="1">
        <v>0</v>
      </c>
      <c r="F10" s="1">
        <v>0</v>
      </c>
      <c r="G10" s="53"/>
    </row>
    <row r="11" spans="1:7" x14ac:dyDescent="0.2">
      <c r="A11" s="4" t="s">
        <v>52</v>
      </c>
      <c r="B11" s="1">
        <v>0</v>
      </c>
      <c r="C11" s="1">
        <v>0</v>
      </c>
      <c r="D11" s="53"/>
      <c r="E11" s="1">
        <v>0</v>
      </c>
      <c r="F11" s="1">
        <v>0</v>
      </c>
      <c r="G11" s="53"/>
    </row>
    <row r="12" spans="1:7" ht="13.5" thickBot="1" x14ac:dyDescent="0.25">
      <c r="A12" s="27" t="s">
        <v>53</v>
      </c>
      <c r="B12" s="1">
        <v>0</v>
      </c>
      <c r="C12" s="1">
        <v>0</v>
      </c>
      <c r="D12" s="54"/>
      <c r="E12" s="1">
        <v>0</v>
      </c>
      <c r="F12" s="1">
        <v>0</v>
      </c>
      <c r="G12" s="54"/>
    </row>
    <row r="13" spans="1:7" ht="15.75" thickBot="1" x14ac:dyDescent="0.3">
      <c r="A13" s="28" t="s">
        <v>54</v>
      </c>
      <c r="B13" s="29">
        <f>SUM(B7:B12)</f>
        <v>4208.8100000000004</v>
      </c>
      <c r="C13" s="29">
        <f>SUM(C7:C12)</f>
        <v>4062.6</v>
      </c>
      <c r="D13" s="30">
        <f>SUM(D7)</f>
        <v>60.938999999999993</v>
      </c>
      <c r="E13" s="29">
        <f>SUM(E7:E12)</f>
        <v>146.21</v>
      </c>
      <c r="F13" s="29">
        <f>SUM(F7:F12)</f>
        <v>0</v>
      </c>
      <c r="G13" s="42">
        <f>G7</f>
        <v>4001.6610000000001</v>
      </c>
    </row>
    <row r="15" spans="1:7" ht="15.75" x14ac:dyDescent="0.25">
      <c r="A15" s="51" t="s">
        <v>66</v>
      </c>
      <c r="B15" s="51"/>
      <c r="C15" s="51"/>
      <c r="D15" s="51"/>
      <c r="E15" s="51"/>
      <c r="F15" s="51"/>
      <c r="G15" s="31">
        <f>G4+C13-D13</f>
        <v>73634.491000000009</v>
      </c>
    </row>
    <row r="17" spans="1:5" x14ac:dyDescent="0.2">
      <c r="A17" s="49" t="s">
        <v>64</v>
      </c>
      <c r="B17" s="49"/>
      <c r="C17" s="49"/>
      <c r="D17" s="49"/>
      <c r="E17" s="49"/>
    </row>
  </sheetData>
  <mergeCells count="6">
    <mergeCell ref="A17:E17"/>
    <mergeCell ref="A2:G2"/>
    <mergeCell ref="A4:F4"/>
    <mergeCell ref="D7:D12"/>
    <mergeCell ref="G7:G12"/>
    <mergeCell ref="A15:F1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workbookViewId="0">
      <selection sqref="A1:I1"/>
    </sheetView>
  </sheetViews>
  <sheetFormatPr defaultRowHeight="12.75" x14ac:dyDescent="0.2"/>
  <cols>
    <col min="1" max="1" width="4.5703125" customWidth="1"/>
    <col min="4" max="4" width="27.28515625" customWidth="1"/>
    <col min="5" max="5" width="36.42578125" customWidth="1"/>
    <col min="8" max="8" width="23.85546875" customWidth="1"/>
    <col min="9" max="9" width="11.28515625" customWidth="1"/>
  </cols>
  <sheetData>
    <row r="1" spans="1:9" ht="93.75" customHeight="1" thickBot="1" x14ac:dyDescent="0.4">
      <c r="A1" s="61" t="s">
        <v>67</v>
      </c>
      <c r="B1" s="61"/>
      <c r="C1" s="61"/>
      <c r="D1" s="61"/>
      <c r="E1" s="61"/>
      <c r="F1" s="61"/>
      <c r="G1" s="61"/>
      <c r="H1" s="61"/>
      <c r="I1" s="61"/>
    </row>
    <row r="2" spans="1:9" ht="16.5" customHeight="1" x14ac:dyDescent="0.2">
      <c r="A2" s="62" t="s">
        <v>1</v>
      </c>
      <c r="B2" s="64" t="s">
        <v>2</v>
      </c>
      <c r="C2" s="64" t="s">
        <v>3</v>
      </c>
      <c r="D2" s="64" t="s">
        <v>4</v>
      </c>
      <c r="E2" s="64" t="s">
        <v>5</v>
      </c>
      <c r="F2" s="64" t="s">
        <v>6</v>
      </c>
      <c r="G2" s="64" t="s">
        <v>7</v>
      </c>
      <c r="H2" s="64" t="s">
        <v>8</v>
      </c>
      <c r="I2" s="64" t="s">
        <v>9</v>
      </c>
    </row>
    <row r="3" spans="1:9" ht="29.25" customHeight="1" thickBot="1" x14ac:dyDescent="0.25">
      <c r="A3" s="63"/>
      <c r="B3" s="65"/>
      <c r="C3" s="65"/>
      <c r="D3" s="65"/>
      <c r="E3" s="65"/>
      <c r="F3" s="65"/>
      <c r="G3" s="65"/>
      <c r="H3" s="65"/>
      <c r="I3" s="65"/>
    </row>
    <row r="4" spans="1:9" hidden="1" x14ac:dyDescent="0.2">
      <c r="A4" s="2"/>
      <c r="B4" s="2"/>
      <c r="C4" s="2"/>
      <c r="D4" s="2"/>
      <c r="E4" s="2"/>
      <c r="F4" s="2"/>
      <c r="G4" s="2"/>
      <c r="H4" s="19"/>
      <c r="I4" s="2"/>
    </row>
    <row r="5" spans="1:9" hidden="1" x14ac:dyDescent="0.2">
      <c r="A5" s="1"/>
      <c r="B5" s="1"/>
      <c r="C5" s="1"/>
      <c r="D5" s="1"/>
      <c r="E5" s="1"/>
      <c r="F5" s="1"/>
      <c r="G5" s="1"/>
      <c r="H5" s="1"/>
      <c r="I5" s="1"/>
    </row>
    <row r="6" spans="1:9" hidden="1" x14ac:dyDescent="0.2">
      <c r="A6" s="1"/>
      <c r="B6" s="1"/>
      <c r="C6" s="1"/>
      <c r="D6" s="1"/>
      <c r="E6" s="1"/>
      <c r="F6" s="1"/>
      <c r="G6" s="1"/>
      <c r="H6" s="1"/>
      <c r="I6" s="1"/>
    </row>
    <row r="7" spans="1:9" hidden="1" x14ac:dyDescent="0.2">
      <c r="A7" s="1"/>
      <c r="B7" s="1"/>
      <c r="C7" s="1"/>
      <c r="D7" s="1"/>
      <c r="E7" s="1"/>
      <c r="F7" s="1"/>
      <c r="G7" s="1"/>
      <c r="H7" s="1"/>
      <c r="I7" s="1"/>
    </row>
    <row r="8" spans="1:9" hidden="1" x14ac:dyDescent="0.2">
      <c r="A8" s="1"/>
      <c r="B8" s="1"/>
      <c r="C8" s="1"/>
      <c r="D8" s="1"/>
      <c r="E8" s="1"/>
      <c r="F8" s="1"/>
      <c r="G8" s="1"/>
      <c r="H8" s="1"/>
      <c r="I8" s="1"/>
    </row>
    <row r="9" spans="1:9" hidden="1" x14ac:dyDescent="0.2">
      <c r="A9" s="1"/>
      <c r="B9" s="1"/>
      <c r="C9" s="1"/>
      <c r="D9" s="1"/>
      <c r="E9" s="1"/>
      <c r="F9" s="1"/>
      <c r="G9" s="1"/>
      <c r="H9" s="1"/>
      <c r="I9" s="1"/>
    </row>
    <row r="10" spans="1:9" hidden="1" x14ac:dyDescent="0.2">
      <c r="A10" s="1"/>
      <c r="B10" s="1"/>
      <c r="C10" s="1"/>
      <c r="D10" s="1"/>
      <c r="E10" s="1"/>
      <c r="F10" s="1"/>
      <c r="G10" s="1"/>
      <c r="H10" s="1"/>
      <c r="I10" s="1"/>
    </row>
    <row r="11" spans="1:9" ht="13.5" thickBot="1" x14ac:dyDescent="0.25">
      <c r="A11" s="55"/>
      <c r="B11" s="56"/>
      <c r="C11" s="56"/>
      <c r="D11" s="56"/>
      <c r="E11" s="56"/>
      <c r="F11" s="56"/>
      <c r="G11" s="56"/>
      <c r="H11" s="57"/>
      <c r="I11" s="20">
        <f>'выборка 15'!M15+'выборка 15'!N15</f>
        <v>60.938999999999993</v>
      </c>
    </row>
    <row r="12" spans="1:9" ht="15.75" thickBot="1" x14ac:dyDescent="0.3">
      <c r="A12" s="58" t="s">
        <v>10</v>
      </c>
      <c r="B12" s="59"/>
      <c r="C12" s="59"/>
      <c r="D12" s="59"/>
      <c r="E12" s="59"/>
      <c r="F12" s="59"/>
      <c r="G12" s="59"/>
      <c r="H12" s="60"/>
      <c r="I12" s="21">
        <f>SUM(I4:I11)</f>
        <v>60.938999999999993</v>
      </c>
    </row>
    <row r="15" spans="1:9" x14ac:dyDescent="0.2">
      <c r="A15" s="49" t="s">
        <v>63</v>
      </c>
      <c r="B15" s="49"/>
      <c r="C15" s="49"/>
      <c r="D15" s="49"/>
      <c r="E15" s="49"/>
    </row>
  </sheetData>
  <mergeCells count="13">
    <mergeCell ref="A11:H11"/>
    <mergeCell ref="A12:H12"/>
    <mergeCell ref="A15:E15"/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9"/>
  <sheetViews>
    <sheetView tabSelected="1" workbookViewId="0">
      <selection activeCell="E7" sqref="E7"/>
    </sheetView>
  </sheetViews>
  <sheetFormatPr defaultRowHeight="12.75" x14ac:dyDescent="0.2"/>
  <cols>
    <col min="1" max="1" width="3.42578125" customWidth="1"/>
    <col min="3" max="3" width="28" customWidth="1"/>
    <col min="4" max="5" width="36.28515625" customWidth="1"/>
    <col min="6" max="6" width="13" customWidth="1"/>
  </cols>
  <sheetData>
    <row r="2" spans="1:6" ht="17.25" x14ac:dyDescent="0.3">
      <c r="A2" s="68" t="s">
        <v>68</v>
      </c>
      <c r="B2" s="68"/>
      <c r="C2" s="68"/>
      <c r="D2" s="68"/>
      <c r="E2" s="68"/>
      <c r="F2" s="68"/>
    </row>
    <row r="3" spans="1:6" ht="17.25" x14ac:dyDescent="0.3">
      <c r="A3" s="68" t="s">
        <v>60</v>
      </c>
      <c r="B3" s="68"/>
      <c r="C3" s="68"/>
      <c r="D3" s="68"/>
      <c r="E3" s="68"/>
      <c r="F3" s="68"/>
    </row>
    <row r="4" spans="1:6" ht="17.25" x14ac:dyDescent="0.3">
      <c r="A4" s="68" t="s">
        <v>98</v>
      </c>
      <c r="B4" s="68"/>
      <c r="C4" s="68"/>
      <c r="D4" s="68"/>
      <c r="E4" s="68"/>
      <c r="F4" s="68"/>
    </row>
    <row r="5" spans="1:6" ht="13.5" thickBot="1" x14ac:dyDescent="0.25"/>
    <row r="6" spans="1:6" ht="45.75" thickBot="1" x14ac:dyDescent="0.25">
      <c r="A6" s="32" t="s">
        <v>1</v>
      </c>
      <c r="B6" s="33" t="s">
        <v>3</v>
      </c>
      <c r="C6" s="33" t="s">
        <v>55</v>
      </c>
      <c r="D6" s="33" t="s">
        <v>5</v>
      </c>
      <c r="E6" s="34" t="s">
        <v>62</v>
      </c>
      <c r="F6" s="3" t="s">
        <v>56</v>
      </c>
    </row>
    <row r="7" spans="1:6" ht="25.5" x14ac:dyDescent="0.2">
      <c r="A7" s="35">
        <v>1</v>
      </c>
      <c r="B7" s="36" t="s">
        <v>70</v>
      </c>
      <c r="C7" s="37"/>
      <c r="D7" s="38" t="s">
        <v>71</v>
      </c>
      <c r="E7" s="39">
        <v>106.5</v>
      </c>
      <c r="F7" s="40">
        <v>1575</v>
      </c>
    </row>
    <row r="8" spans="1:6" x14ac:dyDescent="0.2">
      <c r="A8" s="35">
        <v>2</v>
      </c>
      <c r="B8" s="36" t="s">
        <v>72</v>
      </c>
      <c r="C8" s="37" t="s">
        <v>73</v>
      </c>
      <c r="D8" s="38" t="s">
        <v>74</v>
      </c>
      <c r="E8" s="39">
        <v>2</v>
      </c>
      <c r="F8" s="40">
        <v>332</v>
      </c>
    </row>
    <row r="9" spans="1:6" x14ac:dyDescent="0.2">
      <c r="A9" s="35">
        <v>3</v>
      </c>
      <c r="B9" s="36" t="s">
        <v>75</v>
      </c>
      <c r="C9" s="37" t="s">
        <v>76</v>
      </c>
      <c r="D9" s="38" t="s">
        <v>77</v>
      </c>
      <c r="E9" s="39">
        <v>1</v>
      </c>
      <c r="F9" s="40">
        <v>88388</v>
      </c>
    </row>
    <row r="10" spans="1:6" x14ac:dyDescent="0.2">
      <c r="A10" s="35">
        <v>4</v>
      </c>
      <c r="B10" s="36" t="s">
        <v>75</v>
      </c>
      <c r="C10" s="37" t="s">
        <v>76</v>
      </c>
      <c r="D10" s="38" t="s">
        <v>78</v>
      </c>
      <c r="E10" s="39">
        <v>1</v>
      </c>
      <c r="F10" s="40">
        <v>49</v>
      </c>
    </row>
    <row r="11" spans="1:6" x14ac:dyDescent="0.2">
      <c r="A11" s="35">
        <v>5</v>
      </c>
      <c r="B11" s="36" t="s">
        <v>75</v>
      </c>
      <c r="C11" s="37" t="s">
        <v>79</v>
      </c>
      <c r="D11" s="38" t="s">
        <v>80</v>
      </c>
      <c r="E11" s="39">
        <v>1</v>
      </c>
      <c r="F11" s="40">
        <v>397</v>
      </c>
    </row>
    <row r="12" spans="1:6" x14ac:dyDescent="0.2">
      <c r="A12" s="35">
        <v>6</v>
      </c>
      <c r="B12" s="36" t="s">
        <v>75</v>
      </c>
      <c r="C12" s="37"/>
      <c r="D12" s="38" t="s">
        <v>81</v>
      </c>
      <c r="E12" s="39">
        <v>0.3</v>
      </c>
      <c r="F12" s="40">
        <v>1038</v>
      </c>
    </row>
    <row r="13" spans="1:6" x14ac:dyDescent="0.2">
      <c r="A13" s="35">
        <v>7</v>
      </c>
      <c r="B13" s="46" t="s">
        <v>82</v>
      </c>
      <c r="C13" s="37" t="s">
        <v>83</v>
      </c>
      <c r="D13" s="38" t="s">
        <v>84</v>
      </c>
      <c r="E13" s="38">
        <v>0.45</v>
      </c>
      <c r="F13" s="47">
        <v>600</v>
      </c>
    </row>
    <row r="14" spans="1:6" x14ac:dyDescent="0.2">
      <c r="A14" s="35">
        <v>8</v>
      </c>
      <c r="B14" s="46" t="s">
        <v>82</v>
      </c>
      <c r="C14" s="37" t="s">
        <v>85</v>
      </c>
      <c r="D14" s="38" t="s">
        <v>86</v>
      </c>
      <c r="E14" s="38">
        <v>1</v>
      </c>
      <c r="F14" s="47">
        <v>539</v>
      </c>
    </row>
    <row r="15" spans="1:6" x14ac:dyDescent="0.2">
      <c r="A15" s="35">
        <v>9</v>
      </c>
      <c r="B15" s="46" t="s">
        <v>82</v>
      </c>
      <c r="C15" s="37" t="s">
        <v>87</v>
      </c>
      <c r="D15" s="38" t="s">
        <v>88</v>
      </c>
      <c r="E15" s="38">
        <v>2</v>
      </c>
      <c r="F15" s="47">
        <v>99</v>
      </c>
    </row>
    <row r="16" spans="1:6" x14ac:dyDescent="0.2">
      <c r="A16" s="35">
        <v>10</v>
      </c>
      <c r="B16" s="46" t="s">
        <v>82</v>
      </c>
      <c r="C16" s="37"/>
      <c r="D16" s="38" t="s">
        <v>89</v>
      </c>
      <c r="E16" s="38">
        <v>1</v>
      </c>
      <c r="F16" s="47">
        <v>84</v>
      </c>
    </row>
    <row r="17" spans="1:6" x14ac:dyDescent="0.2">
      <c r="A17" s="35">
        <v>11</v>
      </c>
      <c r="B17" s="46" t="s">
        <v>82</v>
      </c>
      <c r="C17" s="37" t="s">
        <v>87</v>
      </c>
      <c r="D17" s="38" t="s">
        <v>77</v>
      </c>
      <c r="E17" s="38">
        <v>1</v>
      </c>
      <c r="F17" s="47">
        <v>90446</v>
      </c>
    </row>
    <row r="18" spans="1:6" x14ac:dyDescent="0.2">
      <c r="A18" s="48">
        <v>12</v>
      </c>
      <c r="B18" s="46" t="s">
        <v>90</v>
      </c>
      <c r="C18" s="37"/>
      <c r="D18" s="38" t="s">
        <v>91</v>
      </c>
      <c r="E18" s="38">
        <v>1100</v>
      </c>
      <c r="F18" s="47">
        <v>3852</v>
      </c>
    </row>
    <row r="19" spans="1:6" x14ac:dyDescent="0.2">
      <c r="A19" s="48">
        <v>13</v>
      </c>
      <c r="B19" s="46" t="s">
        <v>92</v>
      </c>
      <c r="C19" s="37" t="s">
        <v>93</v>
      </c>
      <c r="D19" s="38" t="s">
        <v>91</v>
      </c>
      <c r="E19" s="38">
        <v>1100</v>
      </c>
      <c r="F19" s="47">
        <v>3701</v>
      </c>
    </row>
    <row r="20" spans="1:6" x14ac:dyDescent="0.2">
      <c r="A20" s="48">
        <v>14</v>
      </c>
      <c r="B20" s="46" t="s">
        <v>92</v>
      </c>
      <c r="C20" s="37" t="s">
        <v>93</v>
      </c>
      <c r="D20" s="38" t="s">
        <v>94</v>
      </c>
      <c r="E20" s="38">
        <v>3</v>
      </c>
      <c r="F20" s="47">
        <v>5609</v>
      </c>
    </row>
    <row r="21" spans="1:6" x14ac:dyDescent="0.2">
      <c r="A21" s="48">
        <v>15</v>
      </c>
      <c r="B21" s="46" t="s">
        <v>92</v>
      </c>
      <c r="C21" s="37" t="s">
        <v>95</v>
      </c>
      <c r="D21" s="38" t="s">
        <v>96</v>
      </c>
      <c r="E21" s="38">
        <v>12</v>
      </c>
      <c r="F21" s="47">
        <v>710</v>
      </c>
    </row>
    <row r="22" spans="1:6" x14ac:dyDescent="0.2">
      <c r="A22" s="48">
        <v>16</v>
      </c>
      <c r="B22" s="46" t="s">
        <v>97</v>
      </c>
      <c r="C22" s="37" t="s">
        <v>93</v>
      </c>
      <c r="D22" s="38" t="s">
        <v>91</v>
      </c>
      <c r="E22" s="38">
        <v>1100</v>
      </c>
      <c r="F22" s="47">
        <v>3701</v>
      </c>
    </row>
    <row r="23" spans="1:6" ht="15.75" thickBot="1" x14ac:dyDescent="0.3">
      <c r="A23" s="69" t="s">
        <v>57</v>
      </c>
      <c r="B23" s="70"/>
      <c r="C23" s="44"/>
      <c r="D23" s="44"/>
      <c r="E23" s="44"/>
      <c r="F23" s="45">
        <f>SUM(F7:F22)</f>
        <v>201120</v>
      </c>
    </row>
    <row r="24" spans="1:6" x14ac:dyDescent="0.2">
      <c r="A24" s="66"/>
      <c r="B24" s="67"/>
      <c r="C24" s="67"/>
      <c r="D24" s="67"/>
      <c r="E24" s="67"/>
      <c r="F24" s="67"/>
    </row>
    <row r="27" spans="1:6" x14ac:dyDescent="0.2">
      <c r="A27" t="s">
        <v>69</v>
      </c>
    </row>
    <row r="29" spans="1:6" ht="15" x14ac:dyDescent="0.25">
      <c r="A29" s="43"/>
      <c r="B29" s="43"/>
      <c r="C29" s="43"/>
      <c r="D29" s="43"/>
      <c r="E29" s="43"/>
      <c r="F29" s="43"/>
    </row>
  </sheetData>
  <mergeCells count="5">
    <mergeCell ref="A24:F24"/>
    <mergeCell ref="A2:F2"/>
    <mergeCell ref="A3:F3"/>
    <mergeCell ref="A4:F4"/>
    <mergeCell ref="A23:B2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выборка 15</vt:lpstr>
      <vt:lpstr>отчет тек. ремонт</vt:lpstr>
      <vt:lpstr>расход по дому ТР 15</vt:lpstr>
      <vt:lpstr>расход по дому ТО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2016-01-18T09:13:46Z</cp:lastPrinted>
  <dcterms:created xsi:type="dcterms:W3CDTF">2015-02-24T21:57:31Z</dcterms:created>
  <dcterms:modified xsi:type="dcterms:W3CDTF">2017-10-29T20:17:28Z</dcterms:modified>
</cp:coreProperties>
</file>