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5" windowWidth="18195" windowHeight="11385" tabRatio="812" activeTab="3"/>
  </bookViews>
  <sheets>
    <sheet name="выборка 15" sheetId="3" r:id="rId1"/>
    <sheet name="общий отчет по дому за 15 г" sheetId="1" r:id="rId2"/>
    <sheet name="отчет сод. жилья" sheetId="5" r:id="rId3"/>
    <sheet name="расход по дому ТО" sheetId="6" r:id="rId4"/>
    <sheet name="отчет ТР" sheetId="7" r:id="rId5"/>
    <sheet name="расход по дому ТР" sheetId="8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F11" i="8" l="1"/>
  <c r="F12" i="8" s="1"/>
  <c r="D8" i="7" s="1"/>
  <c r="C8" i="7"/>
  <c r="C9" i="7" s="1"/>
  <c r="B8" i="7"/>
  <c r="B9" i="7" s="1"/>
  <c r="D9" i="7" l="1"/>
  <c r="E11" i="7" s="1"/>
  <c r="C8" i="5"/>
  <c r="F15" i="6" l="1"/>
  <c r="D10" i="5"/>
  <c r="D9" i="5"/>
  <c r="B8" i="5"/>
  <c r="C11" i="5" l="1"/>
  <c r="B11" i="5"/>
  <c r="AI15" i="3"/>
  <c r="AF15" i="3"/>
  <c r="E14" i="3"/>
  <c r="E13" i="3"/>
  <c r="E12" i="3"/>
  <c r="E11" i="3"/>
  <c r="E10" i="3"/>
  <c r="E9" i="3"/>
  <c r="E8" i="3"/>
  <c r="E7" i="3"/>
  <c r="E6" i="3"/>
  <c r="E5" i="3"/>
  <c r="E4" i="3"/>
  <c r="E8" i="1"/>
  <c r="AK14" i="3" l="1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N9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H8" i="3"/>
  <c r="N8" i="3" s="1"/>
  <c r="H7" i="3"/>
  <c r="N7" i="3" s="1"/>
  <c r="H6" i="3"/>
  <c r="N6" i="3" s="1"/>
  <c r="H5" i="3"/>
  <c r="N5" i="3" s="1"/>
  <c r="H4" i="3"/>
  <c r="N4" i="3" s="1"/>
  <c r="AK3" i="3" l="1"/>
  <c r="AK15" i="3" s="1"/>
  <c r="E7" i="1" l="1"/>
  <c r="G15" i="3"/>
  <c r="D15" i="3"/>
  <c r="E6" i="1" l="1"/>
  <c r="AH15" i="3" l="1"/>
  <c r="AE15" i="3"/>
  <c r="AJ3" i="3"/>
  <c r="AG3" i="3"/>
  <c r="AG15" i="3" s="1"/>
  <c r="B15" i="3"/>
  <c r="C15" i="3"/>
  <c r="F15" i="3"/>
  <c r="I15" i="3"/>
  <c r="J15" i="3"/>
  <c r="K15" i="3"/>
  <c r="C14" i="1" s="1"/>
  <c r="L15" i="3"/>
  <c r="O15" i="3"/>
  <c r="C8" i="1" s="1"/>
  <c r="P15" i="3"/>
  <c r="D8" i="1" s="1"/>
  <c r="Q15" i="3"/>
  <c r="R15" i="3"/>
  <c r="S15" i="3"/>
  <c r="T15" i="3"/>
  <c r="U15" i="3"/>
  <c r="C11" i="1" s="1"/>
  <c r="V15" i="3"/>
  <c r="D11" i="1" s="1"/>
  <c r="W15" i="3"/>
  <c r="X15" i="3"/>
  <c r="Y15" i="3"/>
  <c r="C13" i="1" s="1"/>
  <c r="Z15" i="3"/>
  <c r="D13" i="1" s="1"/>
  <c r="AA15" i="3"/>
  <c r="C15" i="1" s="1"/>
  <c r="AB15" i="3"/>
  <c r="D15" i="1" s="1"/>
  <c r="F15" i="1" s="1"/>
  <c r="AC15" i="3"/>
  <c r="C16" i="1" s="1"/>
  <c r="AD15" i="3"/>
  <c r="D16" i="1" s="1"/>
  <c r="M3" i="3"/>
  <c r="M15" i="3" s="1"/>
  <c r="H3" i="3"/>
  <c r="H15" i="3" s="1"/>
  <c r="E3" i="3"/>
  <c r="E15" i="3" s="1"/>
  <c r="C7" i="1" l="1"/>
  <c r="F8" i="1"/>
  <c r="D6" i="1"/>
  <c r="C6" i="1"/>
  <c r="AJ15" i="3"/>
  <c r="AL3" i="3"/>
  <c r="AL15" i="3" s="1"/>
  <c r="F16" i="6" s="1"/>
  <c r="D8" i="5" s="1"/>
  <c r="D11" i="5" s="1"/>
  <c r="E12" i="5" s="1"/>
  <c r="N3" i="3"/>
  <c r="N15" i="3" s="1"/>
  <c r="F6" i="1" l="1"/>
  <c r="D7" i="1"/>
  <c r="F7" i="1" l="1"/>
</calcChain>
</file>

<file path=xl/sharedStrings.xml><?xml version="1.0" encoding="utf-8"?>
<sst xmlns="http://schemas.openxmlformats.org/spreadsheetml/2006/main" count="132" uniqueCount="97">
  <si>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</si>
  <si>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</si>
  <si>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</si>
  <si>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</si>
  <si>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</si>
  <si>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</si>
  <si>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</si>
  <si>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</si>
  <si>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</si>
  <si>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</si>
  <si>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</si>
  <si>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</si>
  <si>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</si>
  <si>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</si>
  <si>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</si>
  <si>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</si>
  <si>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</si>
  <si>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</si>
  <si>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</si>
  <si>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вид работ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</si>
  <si>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</si>
  <si>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</si>
  <si>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</si>
  <si>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</si>
  <si>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</si>
  <si>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</si>
  <si>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</si>
  <si>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</si>
  <si>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</si>
  <si>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</si>
  <si>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</si>
  <si>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</si>
  <si>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</si>
  <si>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</si>
  <si>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</si>
  <si>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</si>
  <si>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</si>
  <si>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</si>
  <si>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</si>
  <si>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</si>
  <si>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</si>
  <si>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</si>
  <si>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</si>
  <si>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</si>
  <si>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</si>
  <si>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</si>
  <si>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</si>
  <si>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</si>
  <si>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</si>
  <si>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</si>
  <si>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</si>
  <si>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</si>
  <si>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</si>
  <si>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</si>
  <si>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</si>
  <si>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</si>
  <si>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</si>
  <si>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</si>
  <si>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</si>
  <si>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</si>
  <si>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 xml:space="preserve">место проведения работ 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</si>
  <si>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</si>
  <si>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</si>
  <si>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</si>
  <si>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</si>
  <si>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Бабушкина, 54</t>
  </si>
  <si>
    <t>в доме по адресу ул. Бабушкина, 54</t>
  </si>
  <si>
    <t>Генеральный директор ООО У0 "ТаганСервис"____________________________________________Брехов Ю.А.</t>
  </si>
  <si>
    <t>в доме по  адресу ул. Бабушкина, 54 за период с 01.06.2015 по 31.07.2015гг.</t>
  </si>
  <si>
    <t>Содержание и Ремонт жилья</t>
  </si>
  <si>
    <t>Информация о выполненных работах  по статье "Ремонт и Содержание жилья"</t>
  </si>
  <si>
    <t>переходящее сальдо на 01.01.16 г</t>
  </si>
  <si>
    <t>Информация о собранных и израсходованных денежных средствах по статье "Ремонт и Содержание Жилья" за период с 01.01.2016 г по 31.07.2016 г по адресу Бабушкина, 54</t>
  </si>
  <si>
    <t>Остаток денежных средств дома на 31.07.2016 г</t>
  </si>
  <si>
    <t>дебиторская задолженность жителей по состоянию на 01.08.2016 г составляет</t>
  </si>
  <si>
    <t>за период с 01.01.2016 по 31.07.2016 гг.</t>
  </si>
  <si>
    <t>корректировка сметы №13 от 31.08.2015 г</t>
  </si>
  <si>
    <t>корректировка сметы №14 от 31.08.2015 г</t>
  </si>
  <si>
    <t>корректировка сметы №11 от 30.10.2015 г</t>
  </si>
  <si>
    <t>корректировка весенне-осеннего осмотра 2015 г</t>
  </si>
  <si>
    <t>апрель</t>
  </si>
  <si>
    <t>обрезка и валка деревьев</t>
  </si>
  <si>
    <t>гидравлические испытания трубопроводов отопления</t>
  </si>
  <si>
    <t>май</t>
  </si>
  <si>
    <t>придомовая территория</t>
  </si>
  <si>
    <t>покос травы</t>
  </si>
  <si>
    <t>июль</t>
  </si>
  <si>
    <t>Остаток денежных средств дома по статье "Ремонт жилья" на 31.07.2016 г</t>
  </si>
  <si>
    <t>Остаток денежных средств дома по статье "Содержание жилья" на 31.07.2016 г</t>
  </si>
  <si>
    <t>Генеральный директор ООО У0 "ТаганСервис"____________________________________________</t>
  </si>
  <si>
    <t>переходящее сальдо на 01.08.16 г</t>
  </si>
  <si>
    <t>Остаток денежных средств дома по статье "Ремонт жилья" на 31.12.2016 г</t>
  </si>
  <si>
    <t>Информация о собранных и израсходованных денежных средствах по статье "Ремонт  Жилья" за период с 01.08.2016 г по 31.12.2016 г по адресу Бабушкина, 54</t>
  </si>
  <si>
    <t xml:space="preserve"> Ремонт жилья</t>
  </si>
  <si>
    <t>дебиторская задолженность жителей по состоянию на 01.01.2017 г составляет</t>
  </si>
  <si>
    <t>Информация о выполненных работах  по статье "Ремонт жилья"</t>
  </si>
  <si>
    <t>за период с 01.08.2016 по 31.12.2016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</si>
</sst>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0&quot;р.&quot;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1" xfId="0" applyBorder="1"/>
    <xf numFmtId="0" fontId="0" fillId="0" borderId="20" xfId="0" applyBorder="1"/>
    <xf numFmtId="0" fontId="0" fillId="0" borderId="21" xfId="0" applyBorder="1"/>
    <xf numFmtId="0" fontId="1" fillId="0" borderId="3" xfId="0" applyFont="1" applyBorder="1"/>
    <xf numFmtId="0" fontId="1" fillId="0" borderId="2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0" fillId="2" borderId="3" xfId="0" applyFill="1" applyBorder="1"/>
    <xf numFmtId="0" fontId="0" fillId="2" borderId="11" xfId="0" applyFill="1" applyBorder="1"/>
    <xf numFmtId="2" fontId="0" fillId="2" borderId="22" xfId="0" applyNumberFormat="1" applyFill="1" applyBorder="1"/>
    <xf numFmtId="2" fontId="0" fillId="2" borderId="12" xfId="0" applyNumberFormat="1" applyFill="1" applyBorder="1"/>
    <xf numFmtId="2" fontId="0" fillId="0" borderId="1" xfId="0" applyNumberFormat="1" applyBorder="1"/>
    <xf numFmtId="0" fontId="4" fillId="0" borderId="20" xfId="0" applyFont="1" applyBorder="1"/>
    <xf numFmtId="0" fontId="4" fillId="0" borderId="11" xfId="0" applyFont="1" applyBorder="1"/>
    <xf numFmtId="2" fontId="4" fillId="0" borderId="0" xfId="0" applyNumberFormat="1" applyFont="1"/>
    <xf numFmtId="0" fontId="6" fillId="0" borderId="15" xfId="0" applyFont="1" applyBorder="1" applyAlignment="1">
      <alignment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25" xfId="0" applyNumberFormat="1" applyBorder="1" applyAlignment="1">
      <alignment vertical="center"/>
    </xf>
    <xf numFmtId="0" fontId="0" fillId="0" borderId="26" xfId="0" applyNumberFormat="1" applyBorder="1" applyAlignment="1">
      <alignment horizontal="center" vertical="center"/>
    </xf>
    <xf numFmtId="164" fontId="0" fillId="0" borderId="27" xfId="0" applyNumberFormat="1" applyBorder="1" applyAlignment="1">
      <alignment vertical="center"/>
    </xf>
    <xf numFmtId="164" fontId="4" fillId="0" borderId="9" xfId="0" applyNumberFormat="1" applyFont="1" applyBorder="1" applyAlignment="1"/>
    <xf numFmtId="164" fontId="4" fillId="0" borderId="13" xfId="0" applyNumberFormat="1" applyFont="1" applyBorder="1" applyAlignment="1"/>
    <xf numFmtId="2" fontId="0" fillId="2" borderId="3" xfId="0" applyNumberFormat="1" applyFill="1" applyBorder="1"/>
    <xf numFmtId="0" fontId="1" fillId="0" borderId="29" xfId="0" applyFont="1" applyBorder="1" applyAlignment="1">
      <alignment wrapText="1"/>
    </xf>
    <xf numFmtId="0" fontId="0" fillId="0" borderId="30" xfId="0" applyBorder="1"/>
    <xf numFmtId="0" fontId="1" fillId="0" borderId="3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5" xfId="0" applyBorder="1"/>
    <xf numFmtId="0" fontId="1" fillId="0" borderId="34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0" fontId="0" fillId="0" borderId="0" xfId="0" applyBorder="1"/>
    <xf numFmtId="2" fontId="0" fillId="0" borderId="31" xfId="0" applyNumberFormat="1" applyBorder="1"/>
    <xf numFmtId="2" fontId="0" fillId="0" borderId="33" xfId="0" applyNumberFormat="1" applyBorder="1"/>
    <xf numFmtId="2" fontId="0" fillId="0" borderId="25" xfId="0" applyNumberFormat="1" applyBorder="1"/>
    <xf numFmtId="0" fontId="0" fillId="0" borderId="14" xfId="0" applyBorder="1" applyAlignment="1">
      <alignment wrapText="1"/>
    </xf>
    <xf numFmtId="0" fontId="6" fillId="0" borderId="1" xfId="0" applyFont="1" applyBorder="1" applyAlignment="1">
      <alignment wrapText="1"/>
    </xf>
    <xf numFmtId="44" fontId="0" fillId="0" borderId="3" xfId="0" applyNumberFormat="1" applyBorder="1"/>
    <xf numFmtId="0" fontId="9" fillId="0" borderId="0" xfId="0" applyFont="1"/>
    <xf numFmtId="2" fontId="9" fillId="0" borderId="0" xfId="0" applyNumberFormat="1" applyFont="1"/>
    <xf numFmtId="0" fontId="1" fillId="0" borderId="0" xfId="0" applyFont="1" applyFill="1" applyBorder="1" applyAlignment="1"/>
    <xf numFmtId="0" fontId="4" fillId="0" borderId="0" xfId="0" applyFont="1" applyAlignment="1"/>
    <xf numFmtId="0" fontId="0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0" fillId="0" borderId="0" xfId="0" applyFont="1"/>
    <xf numFmtId="0" fontId="5" fillId="0" borderId="0" xfId="0" applyFont="1" applyAlignment="1">
      <alignment horizontal="left" wrapText="1"/>
    </xf>
    <xf numFmtId="2" fontId="10" fillId="0" borderId="0" xfId="0" applyNumberFormat="1" applyFo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4" fillId="0" borderId="35" xfId="0" applyNumberFormat="1" applyFont="1" applyBorder="1" applyAlignment="1">
      <alignment horizontal="center"/>
    </xf>
    <xf numFmtId="2" fontId="4" fillId="0" borderId="36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9" fillId="0" borderId="5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6" fillId="0" borderId="5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8" fillId="0" borderId="28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0" fillId="0" borderId="1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AF10">
            <v>42292.56</v>
          </cell>
          <cell r="AH10">
            <v>39064.46</v>
          </cell>
          <cell r="AJ10">
            <v>585.9668999999999</v>
          </cell>
          <cell r="AL10">
            <v>22.443149999999996</v>
          </cell>
          <cell r="BB10">
            <v>8846.3339999999989</v>
          </cell>
          <cell r="BD10">
            <v>762.61499999999978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AK10">
            <v>88906.559999999998</v>
          </cell>
          <cell r="AM10">
            <v>81712.070000000007</v>
          </cell>
          <cell r="AO10">
            <v>1225.6810499999999</v>
          </cell>
          <cell r="AQ10">
            <v>47.233799999999988</v>
          </cell>
          <cell r="BG10">
            <v>17692.668000000001</v>
          </cell>
          <cell r="BI10">
            <v>1525.2299999999993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9">
          <cell r="Y9">
            <v>16922.7</v>
          </cell>
          <cell r="AA9">
            <v>12976.07</v>
          </cell>
          <cell r="AC9">
            <v>194.64105000000001</v>
          </cell>
        </row>
      </sheetData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S1" workbookViewId="0">
      <selection activeCell="AF19" sqref="AF19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2" t="s">
        <v>21</v>
      </c>
      <c r="B2" s="13" t="s">
        <v>22</v>
      </c>
      <c r="C2" s="13" t="s">
        <v>23</v>
      </c>
      <c r="D2" s="13" t="s">
        <v>25</v>
      </c>
      <c r="E2" s="16" t="s">
        <v>32</v>
      </c>
      <c r="F2" s="13" t="s">
        <v>24</v>
      </c>
      <c r="G2" s="13" t="s">
        <v>26</v>
      </c>
      <c r="H2" s="16" t="s">
        <v>33</v>
      </c>
      <c r="I2" s="13" t="s">
        <v>27</v>
      </c>
      <c r="J2" s="13" t="s">
        <v>28</v>
      </c>
      <c r="K2" s="13" t="s">
        <v>50</v>
      </c>
      <c r="L2" s="13" t="s">
        <v>29</v>
      </c>
      <c r="M2" s="16" t="s">
        <v>30</v>
      </c>
      <c r="N2" s="16" t="s">
        <v>31</v>
      </c>
      <c r="O2" s="14" t="s">
        <v>34</v>
      </c>
      <c r="P2" s="14" t="s">
        <v>35</v>
      </c>
      <c r="Q2" s="14" t="s">
        <v>36</v>
      </c>
      <c r="R2" s="14" t="s">
        <v>37</v>
      </c>
      <c r="S2" s="14" t="s">
        <v>38</v>
      </c>
      <c r="T2" s="14" t="s">
        <v>39</v>
      </c>
      <c r="U2" s="14" t="s">
        <v>40</v>
      </c>
      <c r="V2" s="14" t="s">
        <v>41</v>
      </c>
      <c r="W2" s="14" t="s">
        <v>42</v>
      </c>
      <c r="X2" s="14" t="s">
        <v>43</v>
      </c>
      <c r="Y2" s="14" t="s">
        <v>44</v>
      </c>
      <c r="Z2" s="14" t="s">
        <v>45</v>
      </c>
      <c r="AA2" s="14" t="s">
        <v>46</v>
      </c>
      <c r="AB2" s="14" t="s">
        <v>47</v>
      </c>
      <c r="AC2" s="14" t="s">
        <v>48</v>
      </c>
      <c r="AD2" s="15" t="s">
        <v>49</v>
      </c>
      <c r="AE2" s="13" t="s">
        <v>52</v>
      </c>
      <c r="AF2" s="13" t="s">
        <v>25</v>
      </c>
      <c r="AG2" s="16" t="s">
        <v>32</v>
      </c>
      <c r="AH2" s="13" t="s">
        <v>53</v>
      </c>
      <c r="AI2" s="13" t="s">
        <v>26</v>
      </c>
      <c r="AJ2" s="16" t="s">
        <v>33</v>
      </c>
      <c r="AK2" s="16" t="s">
        <v>64</v>
      </c>
      <c r="AL2" s="16" t="s">
        <v>31</v>
      </c>
    </row>
    <row r="3" spans="1:38" x14ac:dyDescent="0.2">
      <c r="A3" s="11" t="s">
        <v>65</v>
      </c>
      <c r="B3" s="4">
        <v>726.52</v>
      </c>
      <c r="C3" s="4">
        <v>0</v>
      </c>
      <c r="D3" s="4">
        <v>0</v>
      </c>
      <c r="E3" s="17">
        <f>C3+D3</f>
        <v>0</v>
      </c>
      <c r="F3" s="4">
        <v>0</v>
      </c>
      <c r="G3" s="4">
        <v>0</v>
      </c>
      <c r="H3" s="17">
        <f>F3+G3</f>
        <v>0</v>
      </c>
      <c r="I3" s="4">
        <v>0</v>
      </c>
      <c r="J3" s="4">
        <v>0</v>
      </c>
      <c r="K3" s="4">
        <v>0</v>
      </c>
      <c r="L3" s="4">
        <v>0</v>
      </c>
      <c r="M3" s="17">
        <f>(I3+J3+L3)*1.5%</f>
        <v>0</v>
      </c>
      <c r="N3" s="19">
        <f>H3*1.5%</f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17">
        <f>AE3+AF3</f>
        <v>0</v>
      </c>
      <c r="AH3" s="4">
        <v>0</v>
      </c>
      <c r="AI3" s="4">
        <v>0</v>
      </c>
      <c r="AJ3" s="17">
        <f>AH3+AI3</f>
        <v>0</v>
      </c>
      <c r="AK3" s="39">
        <f>AB3*1.5%</f>
        <v>0</v>
      </c>
      <c r="AL3" s="19">
        <f>AJ3*1.5%</f>
        <v>0</v>
      </c>
    </row>
    <row r="4" spans="1:38" x14ac:dyDescent="0.2">
      <c r="A4" s="11" t="s">
        <v>65</v>
      </c>
      <c r="B4" s="4">
        <v>726.52</v>
      </c>
      <c r="C4" s="4">
        <v>0</v>
      </c>
      <c r="D4" s="4">
        <v>0</v>
      </c>
      <c r="E4" s="17">
        <f t="shared" ref="E4:E14" si="0">C4+D4</f>
        <v>0</v>
      </c>
      <c r="F4" s="4">
        <v>0</v>
      </c>
      <c r="G4" s="4">
        <v>0</v>
      </c>
      <c r="H4" s="17">
        <f t="shared" ref="H4:H14" si="1">F4+G4</f>
        <v>0</v>
      </c>
      <c r="I4" s="4">
        <v>0</v>
      </c>
      <c r="J4" s="4">
        <v>0</v>
      </c>
      <c r="K4" s="4">
        <v>0</v>
      </c>
      <c r="L4" s="4">
        <v>0</v>
      </c>
      <c r="M4" s="17">
        <f t="shared" ref="M4:M14" si="2">(I4+J4+L4)*1.5%</f>
        <v>0</v>
      </c>
      <c r="N4" s="19">
        <f t="shared" ref="N4:N14" si="3">H4*1.5%</f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17">
        <f t="shared" ref="AG4:AG14" si="4">AE4+AF4</f>
        <v>0</v>
      </c>
      <c r="AH4" s="4">
        <v>0</v>
      </c>
      <c r="AI4" s="4">
        <v>0</v>
      </c>
      <c r="AJ4" s="17">
        <f t="shared" ref="AJ4:AJ14" si="5">AH4+AI4</f>
        <v>0</v>
      </c>
      <c r="AK4" s="39">
        <f t="shared" ref="AK4:AK14" si="6">AB4*1.5%</f>
        <v>0</v>
      </c>
      <c r="AL4" s="19">
        <f t="shared" ref="AL4:AL14" si="7">AJ4*1.5%</f>
        <v>0</v>
      </c>
    </row>
    <row r="5" spans="1:38" x14ac:dyDescent="0.2">
      <c r="A5" s="11" t="s">
        <v>65</v>
      </c>
      <c r="B5" s="4">
        <v>726.52</v>
      </c>
      <c r="C5" s="4">
        <v>0</v>
      </c>
      <c r="D5" s="4">
        <v>0</v>
      </c>
      <c r="E5" s="17">
        <f t="shared" si="0"/>
        <v>0</v>
      </c>
      <c r="F5" s="4">
        <v>0</v>
      </c>
      <c r="G5" s="4">
        <v>0</v>
      </c>
      <c r="H5" s="17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7">
        <f t="shared" si="2"/>
        <v>0</v>
      </c>
      <c r="N5" s="19">
        <f t="shared" si="3"/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17">
        <f t="shared" si="4"/>
        <v>0</v>
      </c>
      <c r="AH5" s="4">
        <v>0</v>
      </c>
      <c r="AI5" s="4">
        <v>0</v>
      </c>
      <c r="AJ5" s="17">
        <f t="shared" si="5"/>
        <v>0</v>
      </c>
      <c r="AK5" s="39">
        <f t="shared" si="6"/>
        <v>0</v>
      </c>
      <c r="AL5" s="19">
        <f t="shared" si="7"/>
        <v>0</v>
      </c>
    </row>
    <row r="6" spans="1:38" x14ac:dyDescent="0.2">
      <c r="A6" s="11" t="s">
        <v>65</v>
      </c>
      <c r="B6" s="4">
        <v>726.52</v>
      </c>
      <c r="C6" s="4">
        <v>0</v>
      </c>
      <c r="D6" s="4">
        <v>0</v>
      </c>
      <c r="E6" s="17">
        <f t="shared" si="0"/>
        <v>0</v>
      </c>
      <c r="F6" s="4">
        <v>0</v>
      </c>
      <c r="G6" s="4">
        <v>0</v>
      </c>
      <c r="H6" s="17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7">
        <f t="shared" si="2"/>
        <v>0</v>
      </c>
      <c r="N6" s="19">
        <f t="shared" si="3"/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17">
        <f t="shared" si="4"/>
        <v>0</v>
      </c>
      <c r="AH6" s="4">
        <v>0</v>
      </c>
      <c r="AI6" s="4">
        <v>0</v>
      </c>
      <c r="AJ6" s="17">
        <f t="shared" si="5"/>
        <v>0</v>
      </c>
      <c r="AK6" s="39">
        <f t="shared" si="6"/>
        <v>0</v>
      </c>
      <c r="AL6" s="19">
        <f t="shared" si="7"/>
        <v>0</v>
      </c>
    </row>
    <row r="7" spans="1:38" x14ac:dyDescent="0.2">
      <c r="A7" s="11" t="s">
        <v>65</v>
      </c>
      <c r="B7" s="4">
        <v>726.52</v>
      </c>
      <c r="C7" s="4">
        <v>0</v>
      </c>
      <c r="D7" s="4">
        <v>0</v>
      </c>
      <c r="E7" s="17">
        <f t="shared" si="0"/>
        <v>0</v>
      </c>
      <c r="F7" s="4">
        <v>0</v>
      </c>
      <c r="G7" s="4">
        <v>0</v>
      </c>
      <c r="H7" s="17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7">
        <f t="shared" si="2"/>
        <v>0</v>
      </c>
      <c r="N7" s="19">
        <f t="shared" si="3"/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17">
        <f t="shared" si="4"/>
        <v>0</v>
      </c>
      <c r="AH7" s="4">
        <v>0</v>
      </c>
      <c r="AI7" s="4">
        <v>0</v>
      </c>
      <c r="AJ7" s="17">
        <f t="shared" si="5"/>
        <v>0</v>
      </c>
      <c r="AK7" s="39">
        <f t="shared" si="6"/>
        <v>0</v>
      </c>
      <c r="AL7" s="19">
        <f t="shared" si="7"/>
        <v>0</v>
      </c>
    </row>
    <row r="8" spans="1:38" x14ac:dyDescent="0.2">
      <c r="A8" s="11" t="s">
        <v>65</v>
      </c>
      <c r="B8" s="4">
        <v>726.52</v>
      </c>
      <c r="C8" s="2">
        <v>2941.56</v>
      </c>
      <c r="D8" s="2">
        <v>0</v>
      </c>
      <c r="E8" s="17">
        <f t="shared" si="0"/>
        <v>2941.56</v>
      </c>
      <c r="F8" s="2">
        <v>0</v>
      </c>
      <c r="G8" s="2">
        <v>0</v>
      </c>
      <c r="H8" s="17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7">
        <f t="shared" si="2"/>
        <v>0</v>
      </c>
      <c r="N8" s="19">
        <f t="shared" si="3"/>
        <v>0</v>
      </c>
      <c r="O8" s="2">
        <v>406.71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1307.3399999999999</v>
      </c>
      <c r="Z8" s="2">
        <v>0</v>
      </c>
      <c r="AA8" s="2">
        <v>217.89</v>
      </c>
      <c r="AB8" s="2">
        <v>0</v>
      </c>
      <c r="AC8" s="2">
        <v>1452.6</v>
      </c>
      <c r="AD8" s="2">
        <v>0</v>
      </c>
      <c r="AE8" s="2">
        <v>3377.34</v>
      </c>
      <c r="AF8" s="2">
        <v>0</v>
      </c>
      <c r="AG8" s="17">
        <f t="shared" si="4"/>
        <v>3377.34</v>
      </c>
      <c r="AH8" s="2">
        <v>0</v>
      </c>
      <c r="AI8" s="2">
        <v>0</v>
      </c>
      <c r="AJ8" s="17">
        <f t="shared" si="5"/>
        <v>0</v>
      </c>
      <c r="AK8" s="39">
        <f t="shared" si="6"/>
        <v>0</v>
      </c>
      <c r="AL8" s="19">
        <f t="shared" si="7"/>
        <v>0</v>
      </c>
    </row>
    <row r="9" spans="1:38" x14ac:dyDescent="0.2">
      <c r="A9" s="11" t="s">
        <v>65</v>
      </c>
      <c r="B9" s="4">
        <v>726.52</v>
      </c>
      <c r="C9" s="2">
        <v>0</v>
      </c>
      <c r="D9" s="2">
        <v>0</v>
      </c>
      <c r="E9" s="17">
        <f t="shared" si="0"/>
        <v>0</v>
      </c>
      <c r="F9" s="2">
        <v>2496.46</v>
      </c>
      <c r="G9" s="2">
        <v>0</v>
      </c>
      <c r="H9" s="17">
        <f t="shared" si="1"/>
        <v>2496.46</v>
      </c>
      <c r="I9" s="2">
        <v>0</v>
      </c>
      <c r="J9" s="2">
        <v>0</v>
      </c>
      <c r="K9" s="2">
        <v>0</v>
      </c>
      <c r="L9" s="2">
        <v>0</v>
      </c>
      <c r="M9" s="17">
        <f t="shared" si="2"/>
        <v>0</v>
      </c>
      <c r="N9" s="19">
        <f t="shared" si="3"/>
        <v>37.446899999999999</v>
      </c>
      <c r="O9" s="2">
        <v>435.78</v>
      </c>
      <c r="P9" s="2">
        <v>345.17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1365.45</v>
      </c>
      <c r="Z9" s="2">
        <v>1109.52</v>
      </c>
      <c r="AA9" s="2">
        <v>254.25</v>
      </c>
      <c r="AB9" s="2">
        <v>184.92</v>
      </c>
      <c r="AC9" s="2">
        <v>1583.34</v>
      </c>
      <c r="AD9" s="2">
        <v>1269.77</v>
      </c>
      <c r="AE9" s="2">
        <v>6558.5</v>
      </c>
      <c r="AF9" s="2">
        <v>0</v>
      </c>
      <c r="AG9" s="17">
        <f t="shared" si="4"/>
        <v>6558.5</v>
      </c>
      <c r="AH9" s="2">
        <v>2866.3</v>
      </c>
      <c r="AI9" s="2">
        <v>0</v>
      </c>
      <c r="AJ9" s="17">
        <f t="shared" si="5"/>
        <v>2866.3</v>
      </c>
      <c r="AK9" s="39">
        <f t="shared" si="6"/>
        <v>2.7737999999999996</v>
      </c>
      <c r="AL9" s="19">
        <f t="shared" si="7"/>
        <v>42.994500000000002</v>
      </c>
    </row>
    <row r="10" spans="1:38" x14ac:dyDescent="0.2">
      <c r="A10" s="11" t="s">
        <v>65</v>
      </c>
      <c r="B10" s="4">
        <v>726.52</v>
      </c>
      <c r="C10" s="2">
        <v>0</v>
      </c>
      <c r="D10" s="2">
        <v>0</v>
      </c>
      <c r="E10" s="17">
        <f t="shared" si="0"/>
        <v>0</v>
      </c>
      <c r="F10" s="2">
        <v>151.07</v>
      </c>
      <c r="G10" s="2">
        <v>0</v>
      </c>
      <c r="H10" s="17">
        <f t="shared" si="1"/>
        <v>151.07</v>
      </c>
      <c r="I10" s="2">
        <v>0</v>
      </c>
      <c r="J10" s="2">
        <v>0</v>
      </c>
      <c r="K10" s="2">
        <v>0</v>
      </c>
      <c r="L10" s="2">
        <v>0</v>
      </c>
      <c r="M10" s="17">
        <f t="shared" si="2"/>
        <v>0</v>
      </c>
      <c r="N10" s="19">
        <f t="shared" si="3"/>
        <v>2.2660499999999999</v>
      </c>
      <c r="O10" s="2">
        <v>435.78</v>
      </c>
      <c r="P10" s="2">
        <v>421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1365.45</v>
      </c>
      <c r="Z10" s="2">
        <v>1379.99</v>
      </c>
      <c r="AA10" s="2">
        <v>254.25</v>
      </c>
      <c r="AB10" s="2">
        <v>244.63</v>
      </c>
      <c r="AC10" s="2">
        <v>1583.34</v>
      </c>
      <c r="AD10" s="2">
        <v>1530.55</v>
      </c>
      <c r="AE10" s="2">
        <v>6558.5</v>
      </c>
      <c r="AF10" s="2">
        <v>0</v>
      </c>
      <c r="AG10" s="17">
        <f t="shared" si="4"/>
        <v>6558.5</v>
      </c>
      <c r="AH10" s="2">
        <v>6194.99</v>
      </c>
      <c r="AI10" s="2">
        <v>0</v>
      </c>
      <c r="AJ10" s="17">
        <f t="shared" si="5"/>
        <v>6194.99</v>
      </c>
      <c r="AK10" s="39">
        <f t="shared" si="6"/>
        <v>3.6694499999999999</v>
      </c>
      <c r="AL10" s="19">
        <f t="shared" si="7"/>
        <v>92.924849999999992</v>
      </c>
    </row>
    <row r="11" spans="1:38" x14ac:dyDescent="0.2">
      <c r="A11" s="11" t="s">
        <v>65</v>
      </c>
      <c r="B11" s="4">
        <v>726.52</v>
      </c>
      <c r="C11" s="2"/>
      <c r="D11" s="2"/>
      <c r="E11" s="17">
        <f t="shared" si="0"/>
        <v>0</v>
      </c>
      <c r="F11" s="2"/>
      <c r="G11" s="2"/>
      <c r="H11" s="17">
        <f t="shared" si="1"/>
        <v>0</v>
      </c>
      <c r="I11" s="2"/>
      <c r="J11" s="2"/>
      <c r="K11" s="2"/>
      <c r="L11" s="2"/>
      <c r="M11" s="17">
        <f t="shared" si="2"/>
        <v>0</v>
      </c>
      <c r="N11" s="19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7">
        <f t="shared" si="4"/>
        <v>0</v>
      </c>
      <c r="AH11" s="2"/>
      <c r="AI11" s="2"/>
      <c r="AJ11" s="17">
        <f t="shared" si="5"/>
        <v>0</v>
      </c>
      <c r="AK11" s="39">
        <f t="shared" si="6"/>
        <v>0</v>
      </c>
      <c r="AL11" s="19">
        <f t="shared" si="7"/>
        <v>0</v>
      </c>
    </row>
    <row r="12" spans="1:38" x14ac:dyDescent="0.2">
      <c r="A12" s="11" t="s">
        <v>65</v>
      </c>
      <c r="B12" s="4">
        <v>726.52</v>
      </c>
      <c r="C12" s="2"/>
      <c r="D12" s="2"/>
      <c r="E12" s="17">
        <f t="shared" si="0"/>
        <v>0</v>
      </c>
      <c r="F12" s="2"/>
      <c r="G12" s="2"/>
      <c r="H12" s="17">
        <f t="shared" si="1"/>
        <v>0</v>
      </c>
      <c r="I12" s="2"/>
      <c r="J12" s="2"/>
      <c r="K12" s="2"/>
      <c r="L12" s="2"/>
      <c r="M12" s="17">
        <f t="shared" si="2"/>
        <v>0</v>
      </c>
      <c r="N12" s="19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7">
        <f t="shared" si="4"/>
        <v>0</v>
      </c>
      <c r="AH12" s="2"/>
      <c r="AI12" s="2"/>
      <c r="AJ12" s="17">
        <f t="shared" si="5"/>
        <v>0</v>
      </c>
      <c r="AK12" s="39">
        <f t="shared" si="6"/>
        <v>0</v>
      </c>
      <c r="AL12" s="19">
        <f t="shared" si="7"/>
        <v>0</v>
      </c>
    </row>
    <row r="13" spans="1:38" x14ac:dyDescent="0.2">
      <c r="A13" s="11" t="s">
        <v>65</v>
      </c>
      <c r="B13" s="4">
        <v>726.52</v>
      </c>
      <c r="C13" s="2"/>
      <c r="D13" s="2"/>
      <c r="E13" s="17">
        <f t="shared" si="0"/>
        <v>0</v>
      </c>
      <c r="F13" s="2"/>
      <c r="G13" s="2"/>
      <c r="H13" s="17">
        <f t="shared" si="1"/>
        <v>0</v>
      </c>
      <c r="I13" s="2"/>
      <c r="J13" s="2"/>
      <c r="K13" s="2"/>
      <c r="L13" s="2"/>
      <c r="M13" s="17">
        <f t="shared" si="2"/>
        <v>0</v>
      </c>
      <c r="N13" s="19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7">
        <f t="shared" si="4"/>
        <v>0</v>
      </c>
      <c r="AH13" s="2"/>
      <c r="AI13" s="2"/>
      <c r="AJ13" s="17">
        <f t="shared" si="5"/>
        <v>0</v>
      </c>
      <c r="AK13" s="39">
        <f t="shared" si="6"/>
        <v>0</v>
      </c>
      <c r="AL13" s="19">
        <f t="shared" si="7"/>
        <v>0</v>
      </c>
    </row>
    <row r="14" spans="1:38" ht="13.5" thickBot="1" x14ac:dyDescent="0.25">
      <c r="A14" s="11" t="s">
        <v>65</v>
      </c>
      <c r="B14" s="4">
        <v>726.52</v>
      </c>
      <c r="C14" s="7"/>
      <c r="D14" s="7"/>
      <c r="E14" s="17">
        <f t="shared" si="0"/>
        <v>0</v>
      </c>
      <c r="F14" s="7"/>
      <c r="G14" s="7"/>
      <c r="H14" s="17">
        <f t="shared" si="1"/>
        <v>0</v>
      </c>
      <c r="I14" s="7"/>
      <c r="J14" s="7"/>
      <c r="K14" s="7"/>
      <c r="L14" s="7"/>
      <c r="M14" s="17">
        <f t="shared" si="2"/>
        <v>0</v>
      </c>
      <c r="N14" s="19">
        <f t="shared" si="3"/>
        <v>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7">
        <f t="shared" si="4"/>
        <v>0</v>
      </c>
      <c r="AH14" s="7"/>
      <c r="AI14" s="7"/>
      <c r="AJ14" s="17">
        <f t="shared" si="5"/>
        <v>0</v>
      </c>
      <c r="AK14" s="39">
        <f t="shared" si="6"/>
        <v>0</v>
      </c>
      <c r="AL14" s="19">
        <f t="shared" si="7"/>
        <v>0</v>
      </c>
    </row>
    <row r="15" spans="1:38" ht="13.5" thickBot="1" x14ac:dyDescent="0.25">
      <c r="A15" s="9" t="s">
        <v>20</v>
      </c>
      <c r="B15" s="8">
        <f t="shared" ref="B15:G15" si="8">SUM(B3:B14)</f>
        <v>8718.2400000000016</v>
      </c>
      <c r="C15" s="8">
        <f t="shared" si="8"/>
        <v>2941.56</v>
      </c>
      <c r="D15" s="8">
        <f t="shared" si="8"/>
        <v>0</v>
      </c>
      <c r="E15" s="18">
        <f t="shared" si="8"/>
        <v>2941.56</v>
      </c>
      <c r="F15" s="8">
        <f t="shared" si="8"/>
        <v>2647.53</v>
      </c>
      <c r="G15" s="8">
        <f t="shared" si="8"/>
        <v>0</v>
      </c>
      <c r="H15" s="18">
        <f t="shared" ref="H15:AE15" si="9">SUM(H3:H14)</f>
        <v>2647.53</v>
      </c>
      <c r="I15" s="8">
        <f t="shared" si="9"/>
        <v>0</v>
      </c>
      <c r="J15" s="8">
        <f t="shared" si="9"/>
        <v>0</v>
      </c>
      <c r="K15" s="8">
        <f t="shared" si="9"/>
        <v>0</v>
      </c>
      <c r="L15" s="8">
        <f t="shared" si="9"/>
        <v>0</v>
      </c>
      <c r="M15" s="18">
        <f t="shared" si="9"/>
        <v>0</v>
      </c>
      <c r="N15" s="20">
        <f t="shared" si="9"/>
        <v>39.712949999999999</v>
      </c>
      <c r="O15" s="9">
        <f t="shared" si="9"/>
        <v>1278.27</v>
      </c>
      <c r="P15" s="8">
        <f t="shared" si="9"/>
        <v>766.17000000000007</v>
      </c>
      <c r="Q15" s="8">
        <f t="shared" si="9"/>
        <v>0</v>
      </c>
      <c r="R15" s="8">
        <f t="shared" si="9"/>
        <v>0</v>
      </c>
      <c r="S15" s="8">
        <f t="shared" si="9"/>
        <v>0</v>
      </c>
      <c r="T15" s="8">
        <f t="shared" si="9"/>
        <v>0</v>
      </c>
      <c r="U15" s="8">
        <f t="shared" si="9"/>
        <v>0</v>
      </c>
      <c r="V15" s="8">
        <f t="shared" si="9"/>
        <v>0</v>
      </c>
      <c r="W15" s="8">
        <f t="shared" si="9"/>
        <v>0</v>
      </c>
      <c r="X15" s="8">
        <f t="shared" si="9"/>
        <v>0</v>
      </c>
      <c r="Y15" s="8">
        <f t="shared" si="9"/>
        <v>4038.24</v>
      </c>
      <c r="Z15" s="8">
        <f t="shared" si="9"/>
        <v>2489.5100000000002</v>
      </c>
      <c r="AA15" s="8">
        <f t="shared" si="9"/>
        <v>726.39</v>
      </c>
      <c r="AB15" s="8">
        <f t="shared" si="9"/>
        <v>429.54999999999995</v>
      </c>
      <c r="AC15" s="8">
        <f t="shared" si="9"/>
        <v>4619.28</v>
      </c>
      <c r="AD15" s="10">
        <f t="shared" si="9"/>
        <v>2800.3199999999997</v>
      </c>
      <c r="AE15" s="8">
        <f t="shared" si="9"/>
        <v>16494.34</v>
      </c>
      <c r="AF15" s="8">
        <f>SUM(AF3:AF14)</f>
        <v>0</v>
      </c>
      <c r="AG15" s="18">
        <f>SUM(AG3:AG14)</f>
        <v>16494.34</v>
      </c>
      <c r="AH15" s="8">
        <f>SUM(AH3:AH14)</f>
        <v>9061.2900000000009</v>
      </c>
      <c r="AI15" s="8">
        <f>SUM(AI3:AI14)</f>
        <v>0</v>
      </c>
      <c r="AJ15" s="18">
        <f>SUM(AJ3:AJ14)</f>
        <v>9061.2900000000009</v>
      </c>
      <c r="AK15" s="18">
        <f t="shared" ref="AK15" si="10">SUM(AK3:AK14)</f>
        <v>6.443249999999999</v>
      </c>
      <c r="AL15" s="20">
        <f t="shared" ref="AL15" si="11">SUM(AL3:AL14)</f>
        <v>135.91935000000001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4" workbookViewId="0">
      <selection activeCell="G18" sqref="G18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65" t="s">
        <v>13</v>
      </c>
      <c r="C2" s="65"/>
      <c r="D2" s="65"/>
      <c r="E2" s="65"/>
      <c r="F2" s="65"/>
    </row>
    <row r="3" spans="2:9" ht="26.25" customHeight="1" x14ac:dyDescent="0.35">
      <c r="B3" s="64" t="s">
        <v>68</v>
      </c>
      <c r="C3" s="64"/>
      <c r="D3" s="64"/>
      <c r="E3" s="64"/>
      <c r="F3" s="64"/>
      <c r="G3" s="1"/>
      <c r="H3" s="1"/>
      <c r="I3" s="1"/>
    </row>
    <row r="4" spans="2:9" ht="30" customHeight="1" thickBot="1" x14ac:dyDescent="0.25">
      <c r="B4" s="64"/>
      <c r="C4" s="64"/>
      <c r="D4" s="64"/>
      <c r="E4" s="64"/>
      <c r="F4" s="64"/>
    </row>
    <row r="5" spans="2:9" ht="60.75" thickBot="1" x14ac:dyDescent="0.3">
      <c r="B5" s="5" t="s">
        <v>0</v>
      </c>
      <c r="C5" s="5" t="s">
        <v>11</v>
      </c>
      <c r="D5" s="5" t="s">
        <v>12</v>
      </c>
      <c r="E5" s="6" t="s">
        <v>14</v>
      </c>
      <c r="F5" s="6" t="s">
        <v>15</v>
      </c>
    </row>
    <row r="6" spans="2:9" x14ac:dyDescent="0.2">
      <c r="B6" s="40" t="s">
        <v>1</v>
      </c>
      <c r="C6" s="41" t="e">
        <f>#REF!</f>
        <v>#REF!</v>
      </c>
      <c r="D6" s="41" t="e">
        <f>#REF!</f>
        <v>#REF!</v>
      </c>
      <c r="E6" s="41" t="e">
        <f>#REF!</f>
        <v>#REF!</v>
      </c>
      <c r="F6" s="49" t="e">
        <f>#REF!</f>
        <v>#REF!</v>
      </c>
    </row>
    <row r="7" spans="2:9" x14ac:dyDescent="0.2">
      <c r="B7" s="42" t="s">
        <v>51</v>
      </c>
      <c r="C7" s="4">
        <f>'отчет сод. жилья'!B14</f>
        <v>0</v>
      </c>
      <c r="D7" s="4">
        <f>'отчет сод. жилья'!C14</f>
        <v>0</v>
      </c>
      <c r="E7" s="4" t="e">
        <f>'отчет сод. жилья'!#REF!</f>
        <v>#REF!</v>
      </c>
      <c r="F7" s="50" t="e">
        <f>'отчет сод. жилья'!#REF!</f>
        <v>#REF!</v>
      </c>
    </row>
    <row r="8" spans="2:9" ht="25.5" x14ac:dyDescent="0.2">
      <c r="B8" s="43" t="s">
        <v>2</v>
      </c>
      <c r="C8" s="2">
        <f>'отчет сод. жилья'!B17</f>
        <v>0</v>
      </c>
      <c r="D8" s="21">
        <f>'отчет сод. жилья'!C17</f>
        <v>0</v>
      </c>
      <c r="E8" s="2" t="e">
        <f>'отчет сод. жилья'!#REF!</f>
        <v>#REF!</v>
      </c>
      <c r="F8" s="51" t="e">
        <f>'отчет сод. жилья'!#REF!</f>
        <v>#REF!</v>
      </c>
    </row>
    <row r="9" spans="2:9" ht="51" x14ac:dyDescent="0.2">
      <c r="B9" s="43" t="s">
        <v>3</v>
      </c>
      <c r="C9" s="2">
        <v>0</v>
      </c>
      <c r="D9" s="2">
        <v>0</v>
      </c>
      <c r="E9" s="2">
        <v>0</v>
      </c>
      <c r="F9" s="44">
        <v>0</v>
      </c>
    </row>
    <row r="10" spans="2:9" x14ac:dyDescent="0.2">
      <c r="B10" s="43" t="s">
        <v>4</v>
      </c>
      <c r="C10" s="2">
        <v>0</v>
      </c>
      <c r="D10" s="2">
        <v>0</v>
      </c>
      <c r="E10" s="2">
        <v>0</v>
      </c>
      <c r="F10" s="44">
        <v>0</v>
      </c>
    </row>
    <row r="11" spans="2:9" ht="25.5" x14ac:dyDescent="0.2">
      <c r="B11" s="43" t="s">
        <v>5</v>
      </c>
      <c r="C11" s="2">
        <f>'выборка 15'!U15</f>
        <v>0</v>
      </c>
      <c r="D11" s="2">
        <f>'выборка 15'!V15</f>
        <v>0</v>
      </c>
      <c r="E11" s="2">
        <v>0</v>
      </c>
      <c r="F11" s="44">
        <v>0</v>
      </c>
    </row>
    <row r="12" spans="2:9" x14ac:dyDescent="0.2">
      <c r="B12" s="43" t="s">
        <v>6</v>
      </c>
      <c r="C12" s="2">
        <v>0</v>
      </c>
      <c r="D12" s="2">
        <v>0</v>
      </c>
      <c r="E12" s="2">
        <v>0</v>
      </c>
      <c r="F12" s="44">
        <v>0</v>
      </c>
    </row>
    <row r="13" spans="2:9" x14ac:dyDescent="0.2">
      <c r="B13" s="43" t="s">
        <v>7</v>
      </c>
      <c r="C13" s="2">
        <f>'выборка 15'!Y15</f>
        <v>4038.24</v>
      </c>
      <c r="D13" s="2">
        <f>'выборка 15'!Z15</f>
        <v>2489.5100000000002</v>
      </c>
      <c r="E13" s="2">
        <v>270.45</v>
      </c>
      <c r="F13" s="44">
        <v>0</v>
      </c>
    </row>
    <row r="14" spans="2:9" ht="25.5" x14ac:dyDescent="0.2">
      <c r="B14" s="43" t="s">
        <v>8</v>
      </c>
      <c r="C14" s="2">
        <f>'выборка 15'!K15</f>
        <v>0</v>
      </c>
      <c r="D14" s="2">
        <v>0</v>
      </c>
      <c r="E14" s="2">
        <v>0</v>
      </c>
      <c r="F14" s="44">
        <v>0</v>
      </c>
    </row>
    <row r="15" spans="2:9" ht="25.5" x14ac:dyDescent="0.2">
      <c r="B15" s="43" t="s">
        <v>9</v>
      </c>
      <c r="C15" s="2">
        <f>'выборка 15'!AA15</f>
        <v>726.39</v>
      </c>
      <c r="D15" s="2">
        <f>'выборка 15'!AB15</f>
        <v>429.54999999999995</v>
      </c>
      <c r="E15" s="2">
        <v>32.97</v>
      </c>
      <c r="F15" s="44">
        <f>D15</f>
        <v>429.54999999999995</v>
      </c>
    </row>
    <row r="16" spans="2:9" ht="26.25" thickBot="1" x14ac:dyDescent="0.25">
      <c r="B16" s="45" t="s">
        <v>10</v>
      </c>
      <c r="C16" s="46">
        <f>'выборка 15'!AC15</f>
        <v>4619.28</v>
      </c>
      <c r="D16" s="46">
        <f>'выборка 15'!AD15</f>
        <v>2800.3199999999997</v>
      </c>
      <c r="E16" s="46">
        <v>226.39</v>
      </c>
      <c r="F16" s="47">
        <v>0</v>
      </c>
    </row>
    <row r="18" spans="2:6" ht="19.5" customHeight="1" x14ac:dyDescent="0.2">
      <c r="B18" s="66" t="s">
        <v>67</v>
      </c>
      <c r="C18" s="66"/>
      <c r="D18" s="66"/>
      <c r="E18" s="66"/>
      <c r="F18" s="66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20"/>
  <sheetViews>
    <sheetView workbookViewId="0">
      <selection activeCell="A14" sqref="A14:E20"/>
    </sheetView>
  </sheetViews>
  <sheetFormatPr defaultRowHeight="12.75" x14ac:dyDescent="0.2"/>
  <cols>
    <col min="1" max="1" width="36.140625" customWidth="1"/>
    <col min="2" max="2" width="13.140625" customWidth="1"/>
    <col min="3" max="3" width="16.5703125" customWidth="1"/>
    <col min="4" max="4" width="16.7109375" customWidth="1"/>
  </cols>
  <sheetData>
    <row r="3" spans="1:5" ht="93.75" customHeight="1" x14ac:dyDescent="0.2">
      <c r="A3" s="72" t="s">
        <v>72</v>
      </c>
      <c r="B3" s="72"/>
      <c r="C3" s="72"/>
      <c r="D3" s="72"/>
      <c r="E3" s="72"/>
    </row>
    <row r="5" spans="1:5" ht="15.75" customHeight="1" thickBot="1" x14ac:dyDescent="0.25"/>
    <row r="6" spans="1:5" ht="31.5" customHeight="1" x14ac:dyDescent="0.25">
      <c r="A6" s="52"/>
      <c r="B6" s="25" t="s">
        <v>54</v>
      </c>
      <c r="C6" s="25" t="s">
        <v>55</v>
      </c>
      <c r="D6" s="73" t="s">
        <v>56</v>
      </c>
      <c r="E6" s="74"/>
    </row>
    <row r="7" spans="1:5" ht="15.75" x14ac:dyDescent="0.25">
      <c r="A7" s="75" t="s">
        <v>71</v>
      </c>
      <c r="B7" s="76"/>
      <c r="C7" s="53">
        <v>23878.91</v>
      </c>
      <c r="D7" s="77"/>
      <c r="E7" s="78"/>
    </row>
    <row r="8" spans="1:5" ht="15" customHeight="1" x14ac:dyDescent="0.2">
      <c r="A8" s="11" t="s">
        <v>69</v>
      </c>
      <c r="B8" s="54">
        <f>'[1]июль 16'!$AK$10-[1]декабрь!$AF$10</f>
        <v>46614</v>
      </c>
      <c r="C8" s="4">
        <f>'[1]июль 16'!$AM$10-[1]декабрь!$AH$10-1614.58</f>
        <v>41033.030000000006</v>
      </c>
      <c r="D8" s="67">
        <f>'расход по дому ТО'!F16</f>
        <v>22279.423500000001</v>
      </c>
      <c r="E8" s="68"/>
    </row>
    <row r="9" spans="1:5" ht="33" customHeight="1" x14ac:dyDescent="0.2">
      <c r="A9" s="3" t="s">
        <v>58</v>
      </c>
      <c r="B9" s="2">
        <v>0</v>
      </c>
      <c r="C9" s="2">
        <v>0</v>
      </c>
      <c r="D9" s="67">
        <f>'[1]июль 16'!$BG$10-[1]декабрь!$BB$10</f>
        <v>8846.3340000000026</v>
      </c>
      <c r="E9" s="68"/>
    </row>
    <row r="10" spans="1:5" ht="31.5" customHeight="1" thickBot="1" x14ac:dyDescent="0.25">
      <c r="A10" s="3" t="s">
        <v>59</v>
      </c>
      <c r="B10" s="2">
        <v>0</v>
      </c>
      <c r="C10" s="2">
        <v>0</v>
      </c>
      <c r="D10" s="67">
        <f>'[1]июль 16'!$BI$10-[1]декабрь!$BD$10</f>
        <v>762.61499999999955</v>
      </c>
      <c r="E10" s="68"/>
    </row>
    <row r="11" spans="1:5" ht="15" customHeight="1" thickBot="1" x14ac:dyDescent="0.3">
      <c r="A11" s="22" t="s">
        <v>57</v>
      </c>
      <c r="B11" s="23">
        <f>SUM(B8:B10)</f>
        <v>46614</v>
      </c>
      <c r="C11" s="23">
        <f>SUM(C7:C10)</f>
        <v>64911.94</v>
      </c>
      <c r="D11" s="69">
        <f>SUM(D8:D10)</f>
        <v>31888.372500000001</v>
      </c>
      <c r="E11" s="70"/>
    </row>
    <row r="12" spans="1:5" ht="14.25" customHeight="1" x14ac:dyDescent="0.25">
      <c r="A12" s="71" t="s">
        <v>73</v>
      </c>
      <c r="B12" s="71"/>
      <c r="C12" s="71"/>
      <c r="D12" s="71"/>
      <c r="E12" s="24">
        <f>C11-D11</f>
        <v>33023.567500000005</v>
      </c>
    </row>
    <row r="13" spans="1:5" ht="14.25" customHeight="1" x14ac:dyDescent="0.25">
      <c r="A13" s="60"/>
      <c r="B13" s="60"/>
      <c r="C13" s="60"/>
      <c r="D13" s="60"/>
      <c r="E13" s="24"/>
    </row>
    <row r="14" spans="1:5" ht="18.75" customHeight="1" x14ac:dyDescent="0.25">
      <c r="A14" s="61" t="s">
        <v>87</v>
      </c>
      <c r="B14" s="61"/>
      <c r="C14" s="61"/>
      <c r="D14" s="61"/>
      <c r="E14" s="61">
        <v>15372.47</v>
      </c>
    </row>
    <row r="15" spans="1:5" ht="15.75" customHeight="1" x14ac:dyDescent="0.25">
      <c r="A15" s="61" t="s">
        <v>88</v>
      </c>
      <c r="B15" s="61"/>
      <c r="C15" s="61"/>
      <c r="D15" s="61"/>
      <c r="E15" s="61">
        <v>17651.099999999999</v>
      </c>
    </row>
    <row r="16" spans="1:5" s="48" customFormat="1" ht="15" customHeight="1" x14ac:dyDescent="0.2">
      <c r="A16"/>
      <c r="B16"/>
      <c r="C16"/>
      <c r="D16"/>
      <c r="E16"/>
    </row>
    <row r="17" spans="1:5" ht="15" customHeight="1" x14ac:dyDescent="0.2"/>
    <row r="18" spans="1:5" x14ac:dyDescent="0.2">
      <c r="A18" s="55" t="s">
        <v>74</v>
      </c>
      <c r="B18" s="55"/>
      <c r="C18" s="55"/>
      <c r="D18" s="56"/>
      <c r="E18" s="55">
        <v>5806.44</v>
      </c>
    </row>
    <row r="19" spans="1:5" ht="15.75" customHeight="1" x14ac:dyDescent="0.2"/>
    <row r="20" spans="1:5" x14ac:dyDescent="0.2">
      <c r="A20" s="57" t="s">
        <v>89</v>
      </c>
      <c r="B20" s="57"/>
      <c r="C20" s="57"/>
      <c r="D20" s="57"/>
    </row>
  </sheetData>
  <mergeCells count="9">
    <mergeCell ref="D9:E9"/>
    <mergeCell ref="D10:E10"/>
    <mergeCell ref="D11:E11"/>
    <mergeCell ref="A12:D12"/>
    <mergeCell ref="A3:E3"/>
    <mergeCell ref="D6:E6"/>
    <mergeCell ref="A7:B7"/>
    <mergeCell ref="D7:E7"/>
    <mergeCell ref="D8:E8"/>
  </mergeCells>
  <pageMargins left="0.7" right="0.7" top="0.75" bottom="0.75" header="0.3" footer="0.3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tabSelected="1" workbookViewId="0">
      <selection activeCell="C10" sqref="C10:E10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6" max="6" width="13" customWidth="1"/>
  </cols>
  <sheetData>
    <row r="2" spans="1:6" ht="17.25" x14ac:dyDescent="0.3">
      <c r="A2" s="81" t="s">
        <v>70</v>
      </c>
      <c r="B2" s="81"/>
      <c r="C2" s="81"/>
      <c r="D2" s="81"/>
      <c r="E2" s="81"/>
      <c r="F2" s="81"/>
    </row>
    <row r="3" spans="1:6" ht="17.25" x14ac:dyDescent="0.3">
      <c r="A3" s="81" t="s">
        <v>66</v>
      </c>
      <c r="B3" s="81"/>
      <c r="C3" s="81"/>
      <c r="D3" s="81"/>
      <c r="E3" s="81"/>
      <c r="F3" s="81"/>
    </row>
    <row r="4" spans="1:6" ht="17.25" x14ac:dyDescent="0.3">
      <c r="A4" s="81" t="s">
        <v>75</v>
      </c>
      <c r="B4" s="81"/>
      <c r="C4" s="81"/>
      <c r="D4" s="81"/>
      <c r="E4" s="81"/>
      <c r="F4" s="81"/>
    </row>
    <row r="5" spans="1:6" ht="13.5" thickBot="1" x14ac:dyDescent="0.25"/>
    <row r="6" spans="1:6" ht="45.75" thickBot="1" x14ac:dyDescent="0.25">
      <c r="A6" s="26" t="s">
        <v>16</v>
      </c>
      <c r="B6" s="27" t="s">
        <v>17</v>
      </c>
      <c r="C6" s="28" t="s">
        <v>18</v>
      </c>
      <c r="D6" s="28" t="s">
        <v>60</v>
      </c>
      <c r="E6" s="28" t="s">
        <v>19</v>
      </c>
      <c r="F6" s="6" t="s">
        <v>61</v>
      </c>
    </row>
    <row r="7" spans="1:6" ht="13.5" thickBot="1" x14ac:dyDescent="0.25">
      <c r="A7" s="29">
        <v>1</v>
      </c>
      <c r="B7" s="30">
        <v>2016</v>
      </c>
      <c r="C7" s="86" t="s">
        <v>76</v>
      </c>
      <c r="D7" s="87"/>
      <c r="E7" s="88"/>
      <c r="F7" s="34">
        <v>-2071.1999999999998</v>
      </c>
    </row>
    <row r="8" spans="1:6" ht="13.5" thickBot="1" x14ac:dyDescent="0.25">
      <c r="A8" s="29">
        <v>2</v>
      </c>
      <c r="B8" s="30">
        <v>2016</v>
      </c>
      <c r="C8" s="86" t="s">
        <v>77</v>
      </c>
      <c r="D8" s="87"/>
      <c r="E8" s="88"/>
      <c r="F8" s="34">
        <v>-62.61</v>
      </c>
    </row>
    <row r="9" spans="1:6" ht="13.5" thickBot="1" x14ac:dyDescent="0.25">
      <c r="A9" s="29">
        <v>3</v>
      </c>
      <c r="B9" s="30">
        <v>2016</v>
      </c>
      <c r="C9" s="86" t="s">
        <v>78</v>
      </c>
      <c r="D9" s="87"/>
      <c r="E9" s="88"/>
      <c r="F9" s="34">
        <v>-231.69</v>
      </c>
    </row>
    <row r="10" spans="1:6" x14ac:dyDescent="0.2">
      <c r="A10" s="29">
        <v>4</v>
      </c>
      <c r="B10" s="30">
        <v>2016</v>
      </c>
      <c r="C10" s="86" t="s">
        <v>79</v>
      </c>
      <c r="D10" s="87"/>
      <c r="E10" s="88"/>
      <c r="F10" s="34">
        <v>-3000</v>
      </c>
    </row>
    <row r="11" spans="1:6" x14ac:dyDescent="0.2">
      <c r="A11" s="29">
        <v>5</v>
      </c>
      <c r="B11" s="30">
        <v>2016</v>
      </c>
      <c r="C11" s="31" t="s">
        <v>80</v>
      </c>
      <c r="D11" s="32"/>
      <c r="E11" s="59" t="s">
        <v>81</v>
      </c>
      <c r="F11" s="34">
        <v>11731</v>
      </c>
    </row>
    <row r="12" spans="1:6" ht="25.5" x14ac:dyDescent="0.2">
      <c r="A12" s="29">
        <v>6</v>
      </c>
      <c r="B12" s="30">
        <v>2016</v>
      </c>
      <c r="C12" s="31" t="s">
        <v>80</v>
      </c>
      <c r="D12" s="32"/>
      <c r="E12" s="59" t="s">
        <v>82</v>
      </c>
      <c r="F12" s="34">
        <v>8783</v>
      </c>
    </row>
    <row r="13" spans="1:6" x14ac:dyDescent="0.2">
      <c r="A13" s="29">
        <v>7</v>
      </c>
      <c r="B13" s="30">
        <v>2016</v>
      </c>
      <c r="C13" s="31" t="s">
        <v>83</v>
      </c>
      <c r="D13" s="32" t="s">
        <v>84</v>
      </c>
      <c r="E13" s="33" t="s">
        <v>85</v>
      </c>
      <c r="F13" s="34">
        <v>3258</v>
      </c>
    </row>
    <row r="14" spans="1:6" x14ac:dyDescent="0.2">
      <c r="A14" s="29">
        <v>8</v>
      </c>
      <c r="B14" s="30">
        <v>2016</v>
      </c>
      <c r="C14" s="31" t="s">
        <v>86</v>
      </c>
      <c r="D14" s="32" t="s">
        <v>84</v>
      </c>
      <c r="E14" s="33" t="s">
        <v>85</v>
      </c>
      <c r="F14" s="34">
        <v>3258</v>
      </c>
    </row>
    <row r="15" spans="1:6" ht="15.75" thickBot="1" x14ac:dyDescent="0.25">
      <c r="A15" s="35"/>
      <c r="B15" s="82" t="s">
        <v>62</v>
      </c>
      <c r="C15" s="83"/>
      <c r="D15" s="83"/>
      <c r="E15" s="83"/>
      <c r="F15" s="36">
        <f>'[1]июль 16'!$AO$10-'[1]июль 16'!$AQ$10-[1]декабрь!$AJ$10+[1]декабрь!$AL$10</f>
        <v>614.92349999999999</v>
      </c>
    </row>
    <row r="16" spans="1:6" ht="15.75" thickBot="1" x14ac:dyDescent="0.3">
      <c r="A16" s="84" t="s">
        <v>63</v>
      </c>
      <c r="B16" s="85"/>
      <c r="C16" s="85"/>
      <c r="D16" s="37"/>
      <c r="E16" s="37"/>
      <c r="F16" s="38">
        <f>SUM(F7:F15)</f>
        <v>22279.423500000001</v>
      </c>
    </row>
    <row r="17" spans="1:6" x14ac:dyDescent="0.2">
      <c r="A17" s="79"/>
      <c r="B17" s="79"/>
      <c r="C17" s="80"/>
      <c r="D17" s="80"/>
      <c r="E17" s="80"/>
      <c r="F17" s="80"/>
    </row>
    <row r="21" spans="1:6" ht="15" x14ac:dyDescent="0.25">
      <c r="A21" s="57" t="s">
        <v>89</v>
      </c>
      <c r="B21" s="58"/>
      <c r="C21" s="58"/>
      <c r="D21" s="58"/>
      <c r="E21" s="58"/>
      <c r="F21" s="58"/>
    </row>
  </sheetData>
  <mergeCells count="10">
    <mergeCell ref="A17:F17"/>
    <mergeCell ref="A2:F2"/>
    <mergeCell ref="A3:F3"/>
    <mergeCell ref="A4:F4"/>
    <mergeCell ref="B15:E15"/>
    <mergeCell ref="A16:C16"/>
    <mergeCell ref="C7:E7"/>
    <mergeCell ref="C8:E8"/>
    <mergeCell ref="C9:E9"/>
    <mergeCell ref="C10:E10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6"/>
  <sheetViews>
    <sheetView workbookViewId="0">
      <selection activeCell="F25" sqref="F25"/>
    </sheetView>
  </sheetViews>
  <sheetFormatPr defaultRowHeight="12.75" x14ac:dyDescent="0.2"/>
  <cols>
    <col min="1" max="1" width="36.140625" customWidth="1"/>
    <col min="2" max="2" width="18.7109375" customWidth="1"/>
    <col min="3" max="3" width="18.42578125" customWidth="1"/>
    <col min="4" max="4" width="16.7109375" customWidth="1"/>
    <col min="5" max="5" width="11.7109375" customWidth="1"/>
  </cols>
  <sheetData>
    <row r="3" spans="1:5" ht="93.75" customHeight="1" x14ac:dyDescent="0.2">
      <c r="A3" s="72" t="s">
        <v>92</v>
      </c>
      <c r="B3" s="72"/>
      <c r="C3" s="72"/>
      <c r="D3" s="72"/>
      <c r="E3" s="72"/>
    </row>
    <row r="5" spans="1:5" ht="15.75" customHeight="1" thickBot="1" x14ac:dyDescent="0.25"/>
    <row r="6" spans="1:5" ht="31.5" customHeight="1" x14ac:dyDescent="0.25">
      <c r="A6" s="52"/>
      <c r="B6" s="25" t="s">
        <v>54</v>
      </c>
      <c r="C6" s="25" t="s">
        <v>55</v>
      </c>
      <c r="D6" s="73" t="s">
        <v>56</v>
      </c>
      <c r="E6" s="74"/>
    </row>
    <row r="7" spans="1:5" ht="15.75" x14ac:dyDescent="0.25">
      <c r="A7" s="75" t="s">
        <v>90</v>
      </c>
      <c r="B7" s="76"/>
      <c r="C7" s="53">
        <v>15372.47</v>
      </c>
      <c r="D7" s="77"/>
      <c r="E7" s="78"/>
    </row>
    <row r="8" spans="1:5" ht="15" customHeight="1" thickBot="1" x14ac:dyDescent="0.25">
      <c r="A8" s="11" t="s">
        <v>93</v>
      </c>
      <c r="B8" s="54">
        <f>'[1]декабрь ТР 16'!$Y$9</f>
        <v>16922.7</v>
      </c>
      <c r="C8" s="4">
        <f>'[1]декабрь ТР 16'!$AA$9</f>
        <v>12976.07</v>
      </c>
      <c r="D8" s="67">
        <f>'расход по дому ТР'!F12</f>
        <v>194.64105000000001</v>
      </c>
      <c r="E8" s="68"/>
    </row>
    <row r="9" spans="1:5" ht="15" customHeight="1" thickBot="1" x14ac:dyDescent="0.3">
      <c r="A9" s="22" t="s">
        <v>57</v>
      </c>
      <c r="B9" s="23">
        <f>SUM(B8:B8)</f>
        <v>16922.7</v>
      </c>
      <c r="C9" s="23">
        <f>SUM(C7:C8)</f>
        <v>28348.54</v>
      </c>
      <c r="D9" s="69">
        <f>SUM(D8:D8)</f>
        <v>194.64105000000001</v>
      </c>
      <c r="E9" s="70"/>
    </row>
    <row r="10" spans="1:5" ht="14.25" customHeight="1" x14ac:dyDescent="0.25">
      <c r="A10" s="62"/>
      <c r="B10" s="62"/>
      <c r="C10" s="62"/>
      <c r="D10" s="62"/>
      <c r="E10" s="24"/>
    </row>
    <row r="11" spans="1:5" ht="18.75" customHeight="1" x14ac:dyDescent="0.25">
      <c r="A11" s="61" t="s">
        <v>91</v>
      </c>
      <c r="B11" s="61"/>
      <c r="C11" s="61"/>
      <c r="D11" s="61"/>
      <c r="E11" s="63">
        <f>C9-D9</f>
        <v>28153.898950000003</v>
      </c>
    </row>
    <row r="12" spans="1:5" s="48" customFormat="1" ht="15" customHeight="1" x14ac:dyDescent="0.2">
      <c r="A12"/>
      <c r="B12"/>
      <c r="C12"/>
      <c r="D12"/>
      <c r="E12"/>
    </row>
    <row r="13" spans="1:5" ht="15" customHeight="1" x14ac:dyDescent="0.2"/>
    <row r="14" spans="1:5" x14ac:dyDescent="0.2">
      <c r="A14" s="55" t="s">
        <v>94</v>
      </c>
      <c r="B14" s="55"/>
      <c r="C14" s="55"/>
      <c r="D14" s="56"/>
      <c r="E14" s="55">
        <v>4993.8100000000004</v>
      </c>
    </row>
    <row r="15" spans="1:5" ht="15.75" customHeight="1" x14ac:dyDescent="0.2"/>
    <row r="16" spans="1:5" x14ac:dyDescent="0.2">
      <c r="A16" s="57" t="s">
        <v>89</v>
      </c>
      <c r="B16" s="57"/>
      <c r="C16" s="57"/>
      <c r="D16" s="57"/>
    </row>
  </sheetData>
  <mergeCells count="6">
    <mergeCell ref="D9:E9"/>
    <mergeCell ref="A3:E3"/>
    <mergeCell ref="D6:E6"/>
    <mergeCell ref="A7:B7"/>
    <mergeCell ref="D7:E7"/>
    <mergeCell ref="D8:E8"/>
  </mergeCell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workbookViewId="0">
      <selection activeCell="A7" sqref="A7:XFD10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6" max="6" width="13" customWidth="1"/>
  </cols>
  <sheetData>
    <row r="2" spans="1:6" ht="17.25" x14ac:dyDescent="0.3">
      <c r="A2" s="81" t="s">
        <v>95</v>
      </c>
      <c r="B2" s="81"/>
      <c r="C2" s="81"/>
      <c r="D2" s="81"/>
      <c r="E2" s="81"/>
      <c r="F2" s="81"/>
    </row>
    <row r="3" spans="1:6" ht="17.25" x14ac:dyDescent="0.3">
      <c r="A3" s="81" t="s">
        <v>66</v>
      </c>
      <c r="B3" s="81"/>
      <c r="C3" s="81"/>
      <c r="D3" s="81"/>
      <c r="E3" s="81"/>
      <c r="F3" s="81"/>
    </row>
    <row r="4" spans="1:6" ht="17.25" x14ac:dyDescent="0.3">
      <c r="A4" s="81" t="s">
        <v>96</v>
      </c>
      <c r="B4" s="81"/>
      <c r="C4" s="81"/>
      <c r="D4" s="81"/>
      <c r="E4" s="81"/>
      <c r="F4" s="81"/>
    </row>
    <row r="5" spans="1:6" ht="13.5" thickBot="1" x14ac:dyDescent="0.25"/>
    <row r="6" spans="1:6" ht="45.75" thickBot="1" x14ac:dyDescent="0.25">
      <c r="A6" s="26" t="s">
        <v>16</v>
      </c>
      <c r="B6" s="27" t="s">
        <v>17</v>
      </c>
      <c r="C6" s="28" t="s">
        <v>18</v>
      </c>
      <c r="D6" s="28" t="s">
        <v>60</v>
      </c>
      <c r="E6" s="28" t="s">
        <v>19</v>
      </c>
      <c r="F6" s="6" t="s">
        <v>61</v>
      </c>
    </row>
    <row r="7" spans="1:6" hidden="1" x14ac:dyDescent="0.2">
      <c r="A7" s="29"/>
      <c r="B7" s="30"/>
      <c r="C7" s="31"/>
      <c r="D7" s="32"/>
      <c r="E7" s="59"/>
      <c r="F7" s="34"/>
    </row>
    <row r="8" spans="1:6" hidden="1" x14ac:dyDescent="0.2">
      <c r="A8" s="29"/>
      <c r="B8" s="30"/>
      <c r="C8" s="31"/>
      <c r="D8" s="32"/>
      <c r="E8" s="59"/>
      <c r="F8" s="34"/>
    </row>
    <row r="9" spans="1:6" hidden="1" x14ac:dyDescent="0.2">
      <c r="A9" s="29"/>
      <c r="B9" s="30"/>
      <c r="C9" s="31"/>
      <c r="D9" s="32"/>
      <c r="E9" s="33"/>
      <c r="F9" s="34"/>
    </row>
    <row r="10" spans="1:6" hidden="1" x14ac:dyDescent="0.2">
      <c r="A10" s="29"/>
      <c r="B10" s="30"/>
      <c r="C10" s="31"/>
      <c r="D10" s="32"/>
      <c r="E10" s="33"/>
      <c r="F10" s="34"/>
    </row>
    <row r="11" spans="1:6" ht="15.75" thickBot="1" x14ac:dyDescent="0.25">
      <c r="A11" s="35"/>
      <c r="B11" s="82" t="s">
        <v>62</v>
      </c>
      <c r="C11" s="83"/>
      <c r="D11" s="83"/>
      <c r="E11" s="83"/>
      <c r="F11" s="36">
        <f>'[1]декабрь ТР 16'!$AC$9</f>
        <v>194.64105000000001</v>
      </c>
    </row>
    <row r="12" spans="1:6" ht="15.75" thickBot="1" x14ac:dyDescent="0.3">
      <c r="A12" s="84" t="s">
        <v>63</v>
      </c>
      <c r="B12" s="85"/>
      <c r="C12" s="85"/>
      <c r="D12" s="37"/>
      <c r="E12" s="37"/>
      <c r="F12" s="38">
        <f>SUM(F7:F11)</f>
        <v>194.64105000000001</v>
      </c>
    </row>
    <row r="13" spans="1:6" x14ac:dyDescent="0.2">
      <c r="A13" s="79"/>
      <c r="B13" s="79"/>
      <c r="C13" s="80"/>
      <c r="D13" s="80"/>
      <c r="E13" s="80"/>
      <c r="F13" s="80"/>
    </row>
    <row r="17" spans="1:6" ht="15" x14ac:dyDescent="0.25">
      <c r="A17" s="57" t="s">
        <v>89</v>
      </c>
      <c r="B17" s="58"/>
      <c r="C17" s="58"/>
      <c r="D17" s="58"/>
      <c r="E17" s="58"/>
      <c r="F17" s="58"/>
    </row>
  </sheetData>
  <mergeCells count="6">
    <mergeCell ref="B11:E11"/>
    <mergeCell ref="A12:C12"/>
    <mergeCell ref="A13:F13"/>
    <mergeCell ref="A2:F2"/>
    <mergeCell ref="A3:F3"/>
    <mergeCell ref="A4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отчет сод. жилья</vt:lpstr>
      <vt:lpstr>расход по дому ТО</vt:lpstr>
      <vt:lpstr>отчет ТР</vt:lpstr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 Windows</cp:lastModifiedBy>
  <cp:lastPrinted>2017-01-13T08:08:43Z</cp:lastPrinted>
  <dcterms:created xsi:type="dcterms:W3CDTF">2015-02-24T21:57:31Z</dcterms:created>
  <dcterms:modified xsi:type="dcterms:W3CDTF">2017-01-16T11:16:21Z</dcterms:modified>
</cp:coreProperties>
</file>