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8195" windowHeight="9330" firstSheet="2" activeTab="3"/>
  </bookViews>
  <sheets>
    <sheet name="выборка 15" sheetId="3" state="hidden" r:id="rId1"/>
    <sheet name="общий отчет по дому за 15 г" sheetId="1" state="hidden" r:id="rId2"/>
    <sheet name="отчет ТР" sheetId="7" r:id="rId3"/>
    <sheet name="расход ТР" sheetId="8" r:id="rId4"/>
    <sheet name="отчет сод. жилья" sheetId="5" state="hidden" r:id="rId5"/>
    <sheet name="расход по дому ТО" sheetId="6" state="hidden" r:id="rId6"/>
  </sheets>
  <calcPr calcId="145621"/>
</workbook>
</file>

<file path=xl/calcChain.xml><?xml version="1.0" encoding="utf-8"?>
<calcChain xmlns="http://schemas.openxmlformats.org/spreadsheetml/2006/main">
  <c r="C8" i="7" l="1"/>
  <c r="B8" i="7"/>
  <c r="F6" i="8"/>
  <c r="D8" i="7" s="1"/>
  <c r="E10" i="7" l="1"/>
  <c r="D10" i="5" l="1"/>
  <c r="D9" i="5"/>
  <c r="AI15" i="3"/>
  <c r="AF15" i="3"/>
  <c r="H7" i="3"/>
  <c r="N7" i="3" s="1"/>
  <c r="E14" i="5"/>
  <c r="AK14" i="3"/>
  <c r="AK13" i="3"/>
  <c r="AK12" i="3"/>
  <c r="AK11" i="3"/>
  <c r="AK10" i="3"/>
  <c r="AK9" i="3"/>
  <c r="AK8" i="3"/>
  <c r="AK7" i="3"/>
  <c r="AK6" i="3"/>
  <c r="AK5" i="3"/>
  <c r="AK4" i="3"/>
  <c r="AG14" i="3"/>
  <c r="AG13" i="3"/>
  <c r="AG12" i="3"/>
  <c r="AG11" i="3"/>
  <c r="AG10" i="3"/>
  <c r="AG9" i="3"/>
  <c r="AG8" i="3"/>
  <c r="AG7" i="3"/>
  <c r="AG6" i="3"/>
  <c r="AG5" i="3"/>
  <c r="AG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M14" i="3"/>
  <c r="M13" i="3"/>
  <c r="M12" i="3"/>
  <c r="M11" i="3"/>
  <c r="M10" i="3"/>
  <c r="M9" i="3"/>
  <c r="M8" i="3"/>
  <c r="M7" i="3"/>
  <c r="M6" i="3"/>
  <c r="M5" i="3"/>
  <c r="M4" i="3"/>
  <c r="M3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K15" i="3" s="1"/>
  <c r="AJ3" i="3"/>
  <c r="AL3" i="3" s="1"/>
  <c r="AG3" i="3"/>
  <c r="H3" i="3"/>
  <c r="N3" i="3" s="1"/>
  <c r="E3" i="3"/>
  <c r="AL15" i="3" l="1"/>
  <c r="H16" i="6" s="1"/>
  <c r="H17" i="6" s="1"/>
  <c r="D8" i="5" s="1"/>
  <c r="D14" i="5" s="1"/>
  <c r="G15" i="3"/>
  <c r="D15" i="3"/>
  <c r="AH15" i="3" l="1"/>
  <c r="AE15" i="3"/>
  <c r="AJ15" i="3"/>
  <c r="C8" i="5" s="1"/>
  <c r="AG15" i="3"/>
  <c r="B8" i="5" s="1"/>
  <c r="B14" i="5" s="1"/>
  <c r="C15" i="3"/>
  <c r="C6" i="1" s="1"/>
  <c r="F15" i="3"/>
  <c r="D6" i="1" s="1"/>
  <c r="I15" i="3"/>
  <c r="J15" i="3"/>
  <c r="K15" i="3"/>
  <c r="L15" i="3"/>
  <c r="O15" i="3"/>
  <c r="P15" i="3"/>
  <c r="Q15" i="3"/>
  <c r="R15" i="3"/>
  <c r="S15" i="3"/>
  <c r="T15" i="3"/>
  <c r="U15" i="3"/>
  <c r="V15" i="3"/>
  <c r="W15" i="3"/>
  <c r="X15" i="3"/>
  <c r="Y15" i="3"/>
  <c r="C12" i="1" s="1"/>
  <c r="Z15" i="3"/>
  <c r="D12" i="1" s="1"/>
  <c r="AA15" i="3"/>
  <c r="C14" i="1" s="1"/>
  <c r="AB15" i="3"/>
  <c r="D14" i="1" s="1"/>
  <c r="E14" i="1" s="1"/>
  <c r="AC15" i="3"/>
  <c r="C15" i="1" s="1"/>
  <c r="AD15" i="3"/>
  <c r="D15" i="1" s="1"/>
  <c r="M15" i="3"/>
  <c r="H15" i="3"/>
  <c r="E15" i="3"/>
  <c r="C22" i="5" l="1"/>
  <c r="D7" i="1" s="1"/>
  <c r="C14" i="5"/>
  <c r="B22" i="5"/>
  <c r="C7" i="1" s="1"/>
  <c r="N15" i="3"/>
  <c r="G16" i="5" l="1"/>
  <c r="G8" i="5"/>
  <c r="G14" i="5" s="1"/>
  <c r="G22" i="5"/>
  <c r="G24" i="5"/>
  <c r="E7" i="1" l="1"/>
  <c r="E6" i="1"/>
</calcChain>
</file>

<file path=xl/sharedStrings.xml><?xml version="1.0" encoding="utf-8"?>
<sst xmlns="http://schemas.openxmlformats.org/spreadsheetml/2006/main" count="125" uniqueCount="96">
  <si>
    <t>название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</si>
  <si>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</si>
  <si>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</si>
  <si>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</si>
  <si>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</si>
  <si>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</si>
  <si>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</si>
  <si>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</si>
  <si>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</si>
  <si>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</si>
  <si>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</si>
  <si>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</si>
  <si>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</si>
  <si>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</si>
  <si>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</si>
  <si>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</si>
  <si>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</si>
  <si>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</si>
  <si>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</si>
  <si>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сумма ден. Средств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</si>
  <si>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</si>
  <si>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</si>
  <si>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</si>
  <si>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</si>
  <si>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</si>
  <si>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</si>
  <si>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</si>
  <si>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</si>
  <si>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</si>
  <si>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</si>
  <si>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</si>
  <si>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</si>
  <si>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</si>
  <si>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</si>
  <si>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</si>
  <si>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</si>
  <si>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</si>
  <si>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</si>
  <si>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</si>
  <si>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</si>
  <si>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</si>
  <si>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</si>
  <si>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</si>
  <si>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</si>
  <si>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</si>
  <si>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</si>
  <si>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</si>
  <si>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</si>
  <si>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</si>
  <si>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</si>
  <si>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</si>
  <si>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</si>
  <si>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</si>
  <si>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</si>
  <si>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</si>
  <si>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</si>
  <si>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</si>
  <si>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</si>
  <si>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</si>
  <si>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</si>
  <si>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</si>
  <si>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</si>
  <si>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</si>
  <si>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</si>
  <si>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</si>
  <si>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</si>
  <si>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</si>
  <si>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</si>
  <si>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</si>
  <si>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</si>
  <si>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</si>
  <si>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</si>
  <si>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</si>
  <si>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</si>
  <si>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</si>
  <si>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</si>
  <si>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</si>
  <si>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Инструментальная, 31</t>
  </si>
  <si>
    <t>в доме по адресу ул.Инструментальная, 31</t>
  </si>
  <si>
    <t>апрель</t>
  </si>
  <si>
    <t>Весенний осмотр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</si>
  <si>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</si>
  <si>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</si>
  <si>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</si>
  <si>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Инструментальная, 31</t>
  </si>
  <si>
    <t>Остаток денежных средств дома на 31.07.2015 г</t>
  </si>
  <si>
    <t>в доме по  адресу ул.Инструментальная, 31 за период с 01.06.2015 по 31.07.2015гг.</t>
  </si>
  <si>
    <t>Содержание и Ремонт жилья</t>
  </si>
  <si>
    <t>Общая задолженность по всем статьям  на 01.08.2015 г. состовляет:</t>
  </si>
  <si>
    <t xml:space="preserve"> Ремонт жилья</t>
  </si>
  <si>
    <t>Генеральный директор ООО У0 "ТаганСервис"____________________________________________</t>
  </si>
  <si>
    <t xml:space="preserve">Информация о выполненных работах по статье " Ремонт жилья" по адресу ул. Инструментальная, 31  за период 01.01.2017 г по 31.12.2017 г </t>
  </si>
  <si>
    <t>Остаток денежных средств дома по статье "Ремонт жилья" на 31.12.2017 г</t>
  </si>
  <si>
    <t>дебиторская задолженность жителей по состоянию на 01.01.2018 г составляет</t>
  </si>
  <si>
    <t>Информация о собранных и израсходованных денежных средствах по статье "Ремонт Жилья" за период с 01.01.2017 г по 31.12.2017 г по адресу ул. Инструментальная, 31</t>
  </si>
  <si>
    <t>переходящее сальдо на 01.01.17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</si>
</sst>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2" xfId="0" applyBorder="1"/>
    <xf numFmtId="0" fontId="0" fillId="0" borderId="23" xfId="0" applyBorder="1"/>
    <xf numFmtId="0" fontId="1" fillId="0" borderId="3" xfId="0" applyFont="1" applyBorder="1"/>
    <xf numFmtId="0" fontId="1" fillId="0" borderId="22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4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4" fillId="0" borderId="0" xfId="0" applyFont="1" applyAlignment="1">
      <alignment horizontal="left" wrapText="1"/>
    </xf>
    <xf numFmtId="0" fontId="0" fillId="0" borderId="22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2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6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9" xfId="0" applyNumberFormat="1" applyBorder="1" applyAlignment="1">
      <alignment vertical="center"/>
    </xf>
    <xf numFmtId="0" fontId="0" fillId="0" borderId="30" xfId="0" applyNumberFormat="1" applyBorder="1" applyAlignment="1">
      <alignment horizontal="center" vertical="center"/>
    </xf>
    <xf numFmtId="164" fontId="0" fillId="0" borderId="31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3" xfId="0" applyNumberFormat="1" applyFont="1" applyBorder="1"/>
    <xf numFmtId="0" fontId="1" fillId="0" borderId="33" xfId="0" applyFont="1" applyBorder="1" applyAlignment="1">
      <alignment wrapText="1"/>
    </xf>
    <xf numFmtId="0" fontId="0" fillId="0" borderId="34" xfId="0" applyBorder="1"/>
    <xf numFmtId="0" fontId="1" fillId="0" borderId="27" xfId="0" applyFont="1" applyBorder="1" applyAlignment="1">
      <alignment wrapText="1"/>
    </xf>
    <xf numFmtId="0" fontId="0" fillId="0" borderId="29" xfId="0" applyBorder="1"/>
    <xf numFmtId="0" fontId="1" fillId="0" borderId="36" xfId="0" applyFont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2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3" xfId="0" applyNumberFormat="1" applyFill="1" applyBorder="1" applyAlignment="1">
      <alignment horizontal="center" vertical="center"/>
    </xf>
    <xf numFmtId="2" fontId="0" fillId="0" borderId="35" xfId="0" applyNumberFormat="1" applyBorder="1"/>
    <xf numFmtId="2" fontId="0" fillId="0" borderId="29" xfId="0" applyNumberFormat="1" applyBorder="1"/>
    <xf numFmtId="0" fontId="1" fillId="0" borderId="0" xfId="0" applyFont="1" applyFill="1" applyBorder="1" applyAlignment="1"/>
    <xf numFmtId="0" fontId="9" fillId="0" borderId="0" xfId="0" applyFont="1"/>
    <xf numFmtId="0" fontId="0" fillId="0" borderId="15" xfId="0" applyBorder="1" applyAlignment="1">
      <alignment wrapText="1"/>
    </xf>
    <xf numFmtId="2" fontId="9" fillId="0" borderId="0" xfId="0" applyNumberFormat="1" applyFont="1"/>
    <xf numFmtId="2" fontId="1" fillId="0" borderId="19" xfId="0" applyNumberFormat="1" applyFont="1" applyBorder="1"/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1" fillId="0" borderId="37" xfId="0" applyFont="1" applyBorder="1"/>
    <xf numFmtId="4" fontId="0" fillId="0" borderId="25" xfId="0" applyNumberFormat="1" applyBorder="1"/>
    <xf numFmtId="4" fontId="4" fillId="0" borderId="12" xfId="0" applyNumberFormat="1" applyFont="1" applyBorder="1"/>
    <xf numFmtId="4" fontId="6" fillId="0" borderId="1" xfId="0" applyNumberFormat="1" applyFont="1" applyBorder="1" applyAlignment="1">
      <alignment wrapText="1"/>
    </xf>
    <xf numFmtId="4" fontId="9" fillId="0" borderId="0" xfId="0" applyNumberFormat="1" applyFont="1"/>
    <xf numFmtId="0" fontId="6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6" fillId="0" borderId="5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4" fontId="0" fillId="0" borderId="6" xfId="0" applyNumberFormat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0" fillId="0" borderId="32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F1" workbookViewId="0">
      <selection activeCell="AF18" sqref="AF18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3" t="s">
        <v>23</v>
      </c>
      <c r="B2" s="14" t="s">
        <v>24</v>
      </c>
      <c r="C2" s="14" t="s">
        <v>25</v>
      </c>
      <c r="D2" s="14" t="s">
        <v>27</v>
      </c>
      <c r="E2" s="17" t="s">
        <v>34</v>
      </c>
      <c r="F2" s="14" t="s">
        <v>26</v>
      </c>
      <c r="G2" s="14" t="s">
        <v>28</v>
      </c>
      <c r="H2" s="17" t="s">
        <v>35</v>
      </c>
      <c r="I2" s="14" t="s">
        <v>29</v>
      </c>
      <c r="J2" s="14" t="s">
        <v>30</v>
      </c>
      <c r="K2" s="14" t="s">
        <v>52</v>
      </c>
      <c r="L2" s="14" t="s">
        <v>31</v>
      </c>
      <c r="M2" s="17" t="s">
        <v>32</v>
      </c>
      <c r="N2" s="17" t="s">
        <v>33</v>
      </c>
      <c r="O2" s="15" t="s">
        <v>36</v>
      </c>
      <c r="P2" s="15" t="s">
        <v>37</v>
      </c>
      <c r="Q2" s="15" t="s">
        <v>38</v>
      </c>
      <c r="R2" s="15" t="s">
        <v>39</v>
      </c>
      <c r="S2" s="15" t="s">
        <v>40</v>
      </c>
      <c r="T2" s="15" t="s">
        <v>41</v>
      </c>
      <c r="U2" s="15" t="s">
        <v>42</v>
      </c>
      <c r="V2" s="15" t="s">
        <v>43</v>
      </c>
      <c r="W2" s="15" t="s">
        <v>44</v>
      </c>
      <c r="X2" s="15" t="s">
        <v>45</v>
      </c>
      <c r="Y2" s="15" t="s">
        <v>46</v>
      </c>
      <c r="Z2" s="15" t="s">
        <v>47</v>
      </c>
      <c r="AA2" s="15" t="s">
        <v>48</v>
      </c>
      <c r="AB2" s="15" t="s">
        <v>49</v>
      </c>
      <c r="AC2" s="15" t="s">
        <v>50</v>
      </c>
      <c r="AD2" s="16" t="s">
        <v>51</v>
      </c>
      <c r="AE2" s="14" t="s">
        <v>53</v>
      </c>
      <c r="AF2" s="14" t="s">
        <v>27</v>
      </c>
      <c r="AG2" s="17" t="s">
        <v>34</v>
      </c>
      <c r="AH2" s="14" t="s">
        <v>54</v>
      </c>
      <c r="AI2" s="14" t="s">
        <v>28</v>
      </c>
      <c r="AJ2" s="17" t="s">
        <v>35</v>
      </c>
      <c r="AK2" s="17" t="s">
        <v>74</v>
      </c>
      <c r="AL2" s="17" t="s">
        <v>33</v>
      </c>
    </row>
    <row r="3" spans="1:38" x14ac:dyDescent="0.2">
      <c r="A3" s="12" t="s">
        <v>77</v>
      </c>
      <c r="B3" s="5">
        <v>432.7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5">
        <v>0</v>
      </c>
      <c r="J3" s="5">
        <v>0</v>
      </c>
      <c r="K3" s="5">
        <v>0</v>
      </c>
      <c r="L3" s="5">
        <v>0</v>
      </c>
      <c r="M3" s="18">
        <f>(I3+J3+L3)*1.5%</f>
        <v>0</v>
      </c>
      <c r="N3" s="20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18">
        <f>AE3+AF3</f>
        <v>0</v>
      </c>
      <c r="AH3" s="5">
        <v>0</v>
      </c>
      <c r="AI3" s="5">
        <v>0</v>
      </c>
      <c r="AJ3" s="18">
        <f>AH3+AI3</f>
        <v>0</v>
      </c>
      <c r="AK3" s="50">
        <f>AB3*1.5%</f>
        <v>0</v>
      </c>
      <c r="AL3" s="20">
        <f>AJ3*1.5%</f>
        <v>0</v>
      </c>
    </row>
    <row r="4" spans="1:38" x14ac:dyDescent="0.2">
      <c r="A4" s="12" t="s">
        <v>77</v>
      </c>
      <c r="B4" s="5">
        <v>432.7</v>
      </c>
      <c r="C4" s="5">
        <v>0</v>
      </c>
      <c r="D4" s="5">
        <v>0</v>
      </c>
      <c r="E4" s="18">
        <f t="shared" ref="E4:E14" si="0">C4+D4</f>
        <v>0</v>
      </c>
      <c r="F4" s="5">
        <v>0</v>
      </c>
      <c r="G4" s="5">
        <v>0</v>
      </c>
      <c r="H4" s="18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8">
        <f t="shared" ref="M4:M14" si="2">(I4+J4+L4)*1.5%</f>
        <v>0</v>
      </c>
      <c r="N4" s="20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18">
        <f t="shared" ref="AG4:AG14" si="4">AE4+AF4</f>
        <v>0</v>
      </c>
      <c r="AH4" s="5">
        <v>0</v>
      </c>
      <c r="AI4" s="5">
        <v>0</v>
      </c>
      <c r="AJ4" s="18">
        <f t="shared" ref="AJ4:AJ14" si="5">AH4+AI4</f>
        <v>0</v>
      </c>
      <c r="AK4" s="50">
        <f t="shared" ref="AK4:AK14" si="6">AB4*1.5%</f>
        <v>0</v>
      </c>
      <c r="AL4" s="20">
        <f t="shared" ref="AL4:AL14" si="7">AJ4*1.5%</f>
        <v>0</v>
      </c>
    </row>
    <row r="5" spans="1:38" x14ac:dyDescent="0.2">
      <c r="A5" s="12" t="s">
        <v>77</v>
      </c>
      <c r="B5" s="5">
        <v>432.7</v>
      </c>
      <c r="C5" s="5">
        <v>0</v>
      </c>
      <c r="D5" s="5">
        <v>0</v>
      </c>
      <c r="E5" s="18">
        <f t="shared" si="0"/>
        <v>0</v>
      </c>
      <c r="F5" s="5">
        <v>0</v>
      </c>
      <c r="G5" s="5">
        <v>0</v>
      </c>
      <c r="H5" s="18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8">
        <f t="shared" si="2"/>
        <v>0</v>
      </c>
      <c r="N5" s="20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18">
        <f t="shared" si="4"/>
        <v>0</v>
      </c>
      <c r="AH5" s="5">
        <v>0</v>
      </c>
      <c r="AI5" s="5">
        <v>0</v>
      </c>
      <c r="AJ5" s="18">
        <f t="shared" si="5"/>
        <v>0</v>
      </c>
      <c r="AK5" s="50">
        <f t="shared" si="6"/>
        <v>0</v>
      </c>
      <c r="AL5" s="20">
        <f t="shared" si="7"/>
        <v>0</v>
      </c>
    </row>
    <row r="6" spans="1:38" x14ac:dyDescent="0.2">
      <c r="A6" s="12" t="s">
        <v>77</v>
      </c>
      <c r="B6" s="5">
        <v>432.7</v>
      </c>
      <c r="C6" s="5">
        <v>0</v>
      </c>
      <c r="D6" s="5">
        <v>0</v>
      </c>
      <c r="E6" s="18">
        <f t="shared" si="0"/>
        <v>0</v>
      </c>
      <c r="F6" s="5">
        <v>0</v>
      </c>
      <c r="G6" s="5">
        <v>0</v>
      </c>
      <c r="H6" s="18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8">
        <f t="shared" si="2"/>
        <v>0</v>
      </c>
      <c r="N6" s="20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18">
        <f t="shared" si="4"/>
        <v>0</v>
      </c>
      <c r="AH6" s="5">
        <v>0</v>
      </c>
      <c r="AI6" s="5">
        <v>0</v>
      </c>
      <c r="AJ6" s="18">
        <f t="shared" si="5"/>
        <v>0</v>
      </c>
      <c r="AK6" s="50">
        <f t="shared" si="6"/>
        <v>0</v>
      </c>
      <c r="AL6" s="20">
        <f t="shared" si="7"/>
        <v>0</v>
      </c>
    </row>
    <row r="7" spans="1:38" x14ac:dyDescent="0.2">
      <c r="A7" s="12" t="s">
        <v>77</v>
      </c>
      <c r="B7" s="5">
        <v>432.7</v>
      </c>
      <c r="C7" s="5">
        <v>0</v>
      </c>
      <c r="D7" s="5">
        <v>0</v>
      </c>
      <c r="E7" s="18">
        <f t="shared" si="0"/>
        <v>0</v>
      </c>
      <c r="F7" s="5">
        <v>0</v>
      </c>
      <c r="G7" s="5">
        <v>0</v>
      </c>
      <c r="H7" s="18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8">
        <f t="shared" si="2"/>
        <v>0</v>
      </c>
      <c r="N7" s="20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18">
        <f t="shared" si="4"/>
        <v>0</v>
      </c>
      <c r="AH7" s="5">
        <v>0</v>
      </c>
      <c r="AI7" s="5">
        <v>0</v>
      </c>
      <c r="AJ7" s="18">
        <f t="shared" si="5"/>
        <v>0</v>
      </c>
      <c r="AK7" s="50">
        <f t="shared" si="6"/>
        <v>0</v>
      </c>
      <c r="AL7" s="20">
        <f t="shared" si="7"/>
        <v>0</v>
      </c>
    </row>
    <row r="8" spans="1:38" x14ac:dyDescent="0.2">
      <c r="A8" s="12" t="s">
        <v>77</v>
      </c>
      <c r="B8" s="5">
        <v>432.7</v>
      </c>
      <c r="C8" s="2">
        <v>1579.37</v>
      </c>
      <c r="D8" s="2">
        <v>0</v>
      </c>
      <c r="E8" s="18">
        <f t="shared" si="0"/>
        <v>1579.37</v>
      </c>
      <c r="F8" s="2">
        <v>0</v>
      </c>
      <c r="G8" s="2">
        <v>0</v>
      </c>
      <c r="H8" s="18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0</v>
      </c>
      <c r="O8" s="2">
        <v>242.32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778.86</v>
      </c>
      <c r="Z8" s="2">
        <v>0</v>
      </c>
      <c r="AA8" s="2">
        <v>350.49</v>
      </c>
      <c r="AB8" s="2">
        <v>0</v>
      </c>
      <c r="AC8" s="2">
        <v>891.37</v>
      </c>
      <c r="AD8" s="2">
        <v>0</v>
      </c>
      <c r="AE8" s="2">
        <v>1808.69</v>
      </c>
      <c r="AF8" s="2">
        <v>0</v>
      </c>
      <c r="AG8" s="18">
        <f t="shared" si="4"/>
        <v>1808.69</v>
      </c>
      <c r="AH8" s="2">
        <v>0</v>
      </c>
      <c r="AI8" s="2">
        <v>0</v>
      </c>
      <c r="AJ8" s="18">
        <f t="shared" si="5"/>
        <v>0</v>
      </c>
      <c r="AK8" s="50">
        <f t="shared" si="6"/>
        <v>0</v>
      </c>
      <c r="AL8" s="20">
        <f t="shared" si="7"/>
        <v>0</v>
      </c>
    </row>
    <row r="9" spans="1:38" x14ac:dyDescent="0.2">
      <c r="A9" s="12" t="s">
        <v>77</v>
      </c>
      <c r="B9" s="5">
        <v>432.7</v>
      </c>
      <c r="C9" s="2">
        <v>0</v>
      </c>
      <c r="D9" s="2">
        <v>0</v>
      </c>
      <c r="E9" s="18">
        <f t="shared" si="0"/>
        <v>0</v>
      </c>
      <c r="F9" s="2">
        <v>1415.33</v>
      </c>
      <c r="G9" s="2">
        <v>0</v>
      </c>
      <c r="H9" s="18">
        <f t="shared" si="1"/>
        <v>1415.33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21.229949999999999</v>
      </c>
      <c r="O9" s="2">
        <v>259.62</v>
      </c>
      <c r="P9" s="2">
        <v>299.83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813.48</v>
      </c>
      <c r="Z9" s="2">
        <v>965.13</v>
      </c>
      <c r="AA9" s="2">
        <v>506.26</v>
      </c>
      <c r="AB9" s="2">
        <v>475.34</v>
      </c>
      <c r="AC9" s="2">
        <v>891.37</v>
      </c>
      <c r="AD9" s="2">
        <v>1082.7</v>
      </c>
      <c r="AE9" s="2">
        <v>3470.25</v>
      </c>
      <c r="AF9" s="2">
        <v>0</v>
      </c>
      <c r="AG9" s="18">
        <f t="shared" si="4"/>
        <v>3470.25</v>
      </c>
      <c r="AH9" s="2">
        <v>2726.15</v>
      </c>
      <c r="AI9" s="2"/>
      <c r="AJ9" s="18">
        <f t="shared" si="5"/>
        <v>2726.15</v>
      </c>
      <c r="AK9" s="50">
        <f t="shared" si="6"/>
        <v>7.1300999999999997</v>
      </c>
      <c r="AL9" s="20">
        <f t="shared" si="7"/>
        <v>40.892249999999997</v>
      </c>
    </row>
    <row r="10" spans="1:38" x14ac:dyDescent="0.2">
      <c r="A10" s="12" t="s">
        <v>77</v>
      </c>
      <c r="B10" s="5">
        <v>432.7</v>
      </c>
      <c r="C10" s="2"/>
      <c r="D10" s="2"/>
      <c r="E10" s="18">
        <f t="shared" si="0"/>
        <v>0</v>
      </c>
      <c r="F10" s="2"/>
      <c r="G10" s="2"/>
      <c r="H10" s="18">
        <f t="shared" si="1"/>
        <v>0</v>
      </c>
      <c r="I10" s="2"/>
      <c r="J10" s="2"/>
      <c r="K10" s="2"/>
      <c r="L10" s="2"/>
      <c r="M10" s="18">
        <f t="shared" si="2"/>
        <v>0</v>
      </c>
      <c r="N10" s="20">
        <f t="shared" si="3"/>
        <v>0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8">
        <f t="shared" si="4"/>
        <v>0</v>
      </c>
      <c r="AH10" s="2"/>
      <c r="AI10" s="2"/>
      <c r="AJ10" s="18">
        <f t="shared" si="5"/>
        <v>0</v>
      </c>
      <c r="AK10" s="50">
        <f t="shared" si="6"/>
        <v>0</v>
      </c>
      <c r="AL10" s="20">
        <f t="shared" si="7"/>
        <v>0</v>
      </c>
    </row>
    <row r="11" spans="1:38" x14ac:dyDescent="0.2">
      <c r="A11" s="12" t="s">
        <v>77</v>
      </c>
      <c r="B11" s="5">
        <v>432.7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8">
        <f t="shared" si="4"/>
        <v>0</v>
      </c>
      <c r="AH11" s="2"/>
      <c r="AI11" s="2"/>
      <c r="AJ11" s="18">
        <f t="shared" si="5"/>
        <v>0</v>
      </c>
      <c r="AK11" s="50">
        <f t="shared" si="6"/>
        <v>0</v>
      </c>
      <c r="AL11" s="20">
        <f t="shared" si="7"/>
        <v>0</v>
      </c>
    </row>
    <row r="12" spans="1:38" x14ac:dyDescent="0.2">
      <c r="A12" s="12" t="s">
        <v>77</v>
      </c>
      <c r="B12" s="5">
        <v>432.7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8">
        <f t="shared" si="4"/>
        <v>0</v>
      </c>
      <c r="AH12" s="2"/>
      <c r="AI12" s="2"/>
      <c r="AJ12" s="18">
        <f t="shared" si="5"/>
        <v>0</v>
      </c>
      <c r="AK12" s="50">
        <f t="shared" si="6"/>
        <v>0</v>
      </c>
      <c r="AL12" s="20">
        <f t="shared" si="7"/>
        <v>0</v>
      </c>
    </row>
    <row r="13" spans="1:38" x14ac:dyDescent="0.2">
      <c r="A13" s="12" t="s">
        <v>77</v>
      </c>
      <c r="B13" s="5">
        <v>432.7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8">
        <f t="shared" si="4"/>
        <v>0</v>
      </c>
      <c r="AH13" s="2"/>
      <c r="AI13" s="2"/>
      <c r="AJ13" s="18">
        <f t="shared" si="5"/>
        <v>0</v>
      </c>
      <c r="AK13" s="50">
        <f t="shared" si="6"/>
        <v>0</v>
      </c>
      <c r="AL13" s="20">
        <f t="shared" si="7"/>
        <v>0</v>
      </c>
    </row>
    <row r="14" spans="1:38" ht="13.5" thickBot="1" x14ac:dyDescent="0.25">
      <c r="A14" s="12" t="s">
        <v>77</v>
      </c>
      <c r="B14" s="5">
        <v>432.7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8">
        <f t="shared" si="4"/>
        <v>0</v>
      </c>
      <c r="AH14" s="8"/>
      <c r="AI14" s="8"/>
      <c r="AJ14" s="18">
        <f t="shared" si="5"/>
        <v>0</v>
      </c>
      <c r="AK14" s="50">
        <f t="shared" si="6"/>
        <v>0</v>
      </c>
      <c r="AL14" s="20">
        <f t="shared" si="7"/>
        <v>0</v>
      </c>
    </row>
    <row r="15" spans="1:38" ht="13.5" thickBot="1" x14ac:dyDescent="0.25">
      <c r="A15" s="10" t="s">
        <v>22</v>
      </c>
      <c r="B15" s="9">
        <v>0</v>
      </c>
      <c r="C15" s="9">
        <f t="shared" ref="C15:G15" si="8">SUM(C3:C14)</f>
        <v>1579.37</v>
      </c>
      <c r="D15" s="9">
        <f t="shared" si="8"/>
        <v>0</v>
      </c>
      <c r="E15" s="19">
        <f t="shared" si="8"/>
        <v>1579.37</v>
      </c>
      <c r="F15" s="9">
        <f t="shared" si="8"/>
        <v>1415.33</v>
      </c>
      <c r="G15" s="9">
        <f t="shared" si="8"/>
        <v>0</v>
      </c>
      <c r="H15" s="19">
        <f t="shared" ref="H15:AE15" si="9">SUM(H3:H14)</f>
        <v>1415.33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19">
        <f t="shared" si="9"/>
        <v>0</v>
      </c>
      <c r="N15" s="21">
        <f t="shared" si="9"/>
        <v>21.229949999999999</v>
      </c>
      <c r="O15" s="10">
        <f t="shared" si="9"/>
        <v>501.94</v>
      </c>
      <c r="P15" s="9">
        <f t="shared" si="9"/>
        <v>299.83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1592.3400000000001</v>
      </c>
      <c r="Z15" s="9">
        <f t="shared" si="9"/>
        <v>965.13</v>
      </c>
      <c r="AA15" s="9">
        <f t="shared" si="9"/>
        <v>856.75</v>
      </c>
      <c r="AB15" s="9">
        <f t="shared" si="9"/>
        <v>475.34</v>
      </c>
      <c r="AC15" s="9">
        <f t="shared" si="9"/>
        <v>1782.74</v>
      </c>
      <c r="AD15" s="11">
        <f t="shared" si="9"/>
        <v>1082.7</v>
      </c>
      <c r="AE15" s="9">
        <f t="shared" si="9"/>
        <v>5278.9400000000005</v>
      </c>
      <c r="AF15" s="9">
        <f>SUM(AF3:AF14)</f>
        <v>0</v>
      </c>
      <c r="AG15" s="19">
        <f>SUM(AG3:AG14)</f>
        <v>5278.9400000000005</v>
      </c>
      <c r="AH15" s="9">
        <f>SUM(AH3:AH14)</f>
        <v>2726.15</v>
      </c>
      <c r="AI15" s="9">
        <f>SUM(AI3:AI14)</f>
        <v>0</v>
      </c>
      <c r="AJ15" s="19">
        <f>SUM(AJ3:AJ14)</f>
        <v>2726.15</v>
      </c>
      <c r="AK15" s="19">
        <f t="shared" ref="AK15" si="10">SUM(AK3:AK14)</f>
        <v>7.1300999999999997</v>
      </c>
      <c r="AL15" s="21">
        <f t="shared" ref="AL15" si="11">SUM(AL3:AL14)</f>
        <v>40.892249999999997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workbookViewId="0">
      <selection activeCell="B19" sqref="B19:E19"/>
    </sheetView>
  </sheetViews>
  <sheetFormatPr defaultRowHeight="12.75" x14ac:dyDescent="0.2"/>
  <cols>
    <col min="2" max="2" width="26" customWidth="1"/>
    <col min="3" max="3" width="27" customWidth="1"/>
    <col min="4" max="4" width="22.7109375" customWidth="1"/>
    <col min="5" max="5" width="26.42578125" customWidth="1"/>
  </cols>
  <sheetData>
    <row r="2" spans="2:8" ht="51.75" customHeight="1" x14ac:dyDescent="0.4">
      <c r="B2" s="81" t="s">
        <v>12</v>
      </c>
      <c r="C2" s="81"/>
      <c r="D2" s="81"/>
      <c r="E2" s="81"/>
    </row>
    <row r="3" spans="2:8" ht="26.25" customHeight="1" x14ac:dyDescent="0.35">
      <c r="B3" s="80" t="s">
        <v>86</v>
      </c>
      <c r="C3" s="80"/>
      <c r="D3" s="80"/>
      <c r="E3" s="80"/>
      <c r="F3" s="1"/>
      <c r="G3" s="1"/>
      <c r="H3" s="1"/>
    </row>
    <row r="4" spans="2:8" ht="30" customHeight="1" thickBot="1" x14ac:dyDescent="0.25">
      <c r="B4" s="80"/>
      <c r="C4" s="80"/>
      <c r="D4" s="80"/>
      <c r="E4" s="80"/>
    </row>
    <row r="5" spans="2:8" ht="45.75" thickBot="1" x14ac:dyDescent="0.3">
      <c r="B5" s="6" t="s">
        <v>0</v>
      </c>
      <c r="C5" s="6" t="s">
        <v>10</v>
      </c>
      <c r="D5" s="6" t="s">
        <v>11</v>
      </c>
      <c r="E5" s="7" t="s">
        <v>13</v>
      </c>
    </row>
    <row r="6" spans="2:8" x14ac:dyDescent="0.2">
      <c r="B6" s="52" t="s">
        <v>87</v>
      </c>
      <c r="C6" s="53" t="e">
        <f>#REF!</f>
        <v>#REF!</v>
      </c>
      <c r="D6" s="53" t="e">
        <f>#REF!</f>
        <v>#REF!</v>
      </c>
      <c r="E6" s="65" t="e">
        <f>#REF!</f>
        <v>#REF!</v>
      </c>
    </row>
    <row r="7" spans="2:8" ht="25.5" x14ac:dyDescent="0.2">
      <c r="B7" s="54" t="s">
        <v>1</v>
      </c>
      <c r="C7" s="2">
        <f>'отчет сод. жилья'!B22</f>
        <v>501.94</v>
      </c>
      <c r="D7" s="22">
        <f>'отчет сод. жилья'!C22</f>
        <v>299.83</v>
      </c>
      <c r="E7" s="66">
        <f>'отчет сод. жилья'!G24</f>
        <v>2460.46</v>
      </c>
    </row>
    <row r="8" spans="2:8" ht="51" x14ac:dyDescent="0.2">
      <c r="B8" s="54" t="s">
        <v>2</v>
      </c>
      <c r="C8" s="2">
        <v>0</v>
      </c>
      <c r="D8" s="2">
        <v>0</v>
      </c>
      <c r="E8" s="55">
        <v>0</v>
      </c>
    </row>
    <row r="9" spans="2:8" x14ac:dyDescent="0.2">
      <c r="B9" s="54" t="s">
        <v>3</v>
      </c>
      <c r="C9" s="2">
        <v>0</v>
      </c>
      <c r="D9" s="2">
        <v>0</v>
      </c>
      <c r="E9" s="55">
        <v>0</v>
      </c>
    </row>
    <row r="10" spans="2:8" ht="25.5" x14ac:dyDescent="0.2">
      <c r="B10" s="54" t="s">
        <v>4</v>
      </c>
      <c r="C10" s="2">
        <v>0</v>
      </c>
      <c r="D10" s="2">
        <v>0</v>
      </c>
      <c r="E10" s="55">
        <v>0</v>
      </c>
    </row>
    <row r="11" spans="2:8" x14ac:dyDescent="0.2">
      <c r="B11" s="54" t="s">
        <v>5</v>
      </c>
      <c r="C11" s="2">
        <v>0</v>
      </c>
      <c r="D11" s="2">
        <v>0</v>
      </c>
      <c r="E11" s="55">
        <v>0</v>
      </c>
    </row>
    <row r="12" spans="2:8" x14ac:dyDescent="0.2">
      <c r="B12" s="54" t="s">
        <v>6</v>
      </c>
      <c r="C12" s="2">
        <f>'выборка 15'!Y15</f>
        <v>1592.3400000000001</v>
      </c>
      <c r="D12" s="2">
        <f>'выборка 15'!Z15</f>
        <v>965.13</v>
      </c>
      <c r="E12" s="55">
        <v>0</v>
      </c>
    </row>
    <row r="13" spans="2:8" ht="25.5" x14ac:dyDescent="0.2">
      <c r="B13" s="54" t="s">
        <v>7</v>
      </c>
      <c r="C13" s="2">
        <v>0</v>
      </c>
      <c r="D13" s="2">
        <v>0</v>
      </c>
      <c r="E13" s="55">
        <v>0</v>
      </c>
    </row>
    <row r="14" spans="2:8" ht="25.5" x14ac:dyDescent="0.2">
      <c r="B14" s="54" t="s">
        <v>8</v>
      </c>
      <c r="C14" s="2">
        <f>'выборка 15'!AA15</f>
        <v>856.75</v>
      </c>
      <c r="D14" s="2">
        <f>'выборка 15'!AB15</f>
        <v>475.34</v>
      </c>
      <c r="E14" s="55">
        <f>D14</f>
        <v>475.34</v>
      </c>
    </row>
    <row r="15" spans="2:8" ht="26.25" thickBot="1" x14ac:dyDescent="0.25">
      <c r="B15" s="56" t="s">
        <v>9</v>
      </c>
      <c r="C15" s="57">
        <f>'выборка 15'!AC15</f>
        <v>1782.74</v>
      </c>
      <c r="D15" s="57">
        <f>'выборка 15'!AD15</f>
        <v>1082.7</v>
      </c>
      <c r="E15" s="58">
        <v>0</v>
      </c>
    </row>
    <row r="17" spans="2:5" ht="19.5" customHeight="1" x14ac:dyDescent="0.2">
      <c r="B17" s="67" t="s">
        <v>82</v>
      </c>
      <c r="C17" s="67"/>
      <c r="D17" s="67"/>
      <c r="E17" s="67"/>
    </row>
    <row r="19" spans="2:5" x14ac:dyDescent="0.2">
      <c r="B19" s="68" t="s">
        <v>88</v>
      </c>
      <c r="C19" s="68"/>
      <c r="D19" s="68"/>
      <c r="E19" s="68">
        <v>676.81</v>
      </c>
    </row>
  </sheetData>
  <mergeCells count="2">
    <mergeCell ref="B3:E4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6"/>
  <sheetViews>
    <sheetView workbookViewId="0">
      <selection activeCell="B7" sqref="B7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2" customWidth="1"/>
  </cols>
  <sheetData>
    <row r="2" spans="1:5" ht="96.75" customHeight="1" x14ac:dyDescent="0.35">
      <c r="A2" s="80" t="s">
        <v>94</v>
      </c>
      <c r="B2" s="80"/>
      <c r="C2" s="80"/>
      <c r="D2" s="80"/>
      <c r="E2" s="80"/>
    </row>
    <row r="3" spans="1:5" ht="23.25" x14ac:dyDescent="0.35">
      <c r="A3" s="72"/>
      <c r="B3" s="72"/>
      <c r="C3" s="72"/>
      <c r="D3" s="72"/>
    </row>
    <row r="4" spans="1:5" ht="13.5" thickBot="1" x14ac:dyDescent="0.25"/>
    <row r="5" spans="1:5" ht="60" customHeight="1" x14ac:dyDescent="0.2">
      <c r="A5" s="69"/>
      <c r="B5" s="79" t="s">
        <v>55</v>
      </c>
      <c r="C5" s="79" t="s">
        <v>56</v>
      </c>
      <c r="D5" s="85" t="s">
        <v>57</v>
      </c>
      <c r="E5" s="86"/>
    </row>
    <row r="6" spans="1:5" ht="15.75" x14ac:dyDescent="0.25">
      <c r="A6" s="87" t="s">
        <v>95</v>
      </c>
      <c r="B6" s="88"/>
      <c r="C6" s="77">
        <v>7980.49</v>
      </c>
      <c r="D6" s="89"/>
      <c r="E6" s="90"/>
    </row>
    <row r="7" spans="1:5" ht="13.5" thickBot="1" x14ac:dyDescent="0.25">
      <c r="A7" s="74" t="s">
        <v>89</v>
      </c>
      <c r="B7" s="75">
        <v>22067.64</v>
      </c>
      <c r="C7" s="75">
        <v>19959.71</v>
      </c>
      <c r="D7" s="91">
        <v>315.36765000000003</v>
      </c>
      <c r="E7" s="92"/>
    </row>
    <row r="8" spans="1:5" ht="15.75" thickBot="1" x14ac:dyDescent="0.3">
      <c r="A8" s="26" t="s">
        <v>61</v>
      </c>
      <c r="B8" s="76">
        <f>SUM(B7:B7)</f>
        <v>22067.64</v>
      </c>
      <c r="C8" s="76">
        <f>SUM(C6:C7)</f>
        <v>27940.199999999997</v>
      </c>
      <c r="D8" s="82">
        <f>SUM(D7:D7)</f>
        <v>315.36765000000003</v>
      </c>
      <c r="E8" s="83"/>
    </row>
    <row r="9" spans="1:5" ht="15.75" x14ac:dyDescent="0.25">
      <c r="A9" s="84"/>
      <c r="B9" s="84"/>
      <c r="C9" s="84"/>
      <c r="D9" s="84"/>
      <c r="E9" s="29"/>
    </row>
    <row r="10" spans="1:5" ht="15.75" customHeight="1" x14ac:dyDescent="0.2">
      <c r="A10" s="68" t="s">
        <v>92</v>
      </c>
      <c r="B10" s="68"/>
      <c r="C10" s="68"/>
      <c r="D10" s="68"/>
      <c r="E10" s="78">
        <f>C8-D8</f>
        <v>27624.832349999997</v>
      </c>
    </row>
    <row r="13" spans="1:5" x14ac:dyDescent="0.2">
      <c r="A13" s="68" t="s">
        <v>93</v>
      </c>
      <c r="B13" s="68"/>
      <c r="C13" s="68"/>
      <c r="D13" s="70"/>
      <c r="E13" s="78">
        <v>31128.07</v>
      </c>
    </row>
    <row r="14" spans="1:5" x14ac:dyDescent="0.2">
      <c r="A14" s="68"/>
      <c r="B14" s="68"/>
      <c r="C14" s="68"/>
      <c r="D14" s="70"/>
      <c r="E14" s="78"/>
    </row>
    <row r="16" spans="1:5" x14ac:dyDescent="0.2">
      <c r="A16" s="67" t="s">
        <v>90</v>
      </c>
      <c r="B16" s="67"/>
      <c r="C16" s="67"/>
      <c r="D16" s="67"/>
    </row>
  </sheetData>
  <mergeCells count="7">
    <mergeCell ref="D8:E8"/>
    <mergeCell ref="A9:D9"/>
    <mergeCell ref="A2:E2"/>
    <mergeCell ref="D5:E5"/>
    <mergeCell ref="A6:B6"/>
    <mergeCell ref="D6:E6"/>
    <mergeCell ref="D7:E7"/>
  </mergeCells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tabSelected="1" workbookViewId="0">
      <selection activeCell="E14" sqref="E14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16" customWidth="1"/>
  </cols>
  <sheetData>
    <row r="1" spans="1:6" ht="93.75" customHeight="1" x14ac:dyDescent="0.35">
      <c r="A1" s="96" t="s">
        <v>91</v>
      </c>
      <c r="B1" s="96"/>
      <c r="C1" s="96"/>
      <c r="D1" s="96"/>
      <c r="E1" s="96"/>
      <c r="F1" s="96"/>
    </row>
    <row r="2" spans="1:6" ht="24" thickBot="1" x14ac:dyDescent="0.4">
      <c r="A2" s="73"/>
      <c r="B2" s="73"/>
      <c r="C2" s="73"/>
      <c r="D2" s="73"/>
      <c r="E2" s="73"/>
      <c r="F2" s="73"/>
    </row>
    <row r="3" spans="1:6" ht="16.5" customHeight="1" x14ac:dyDescent="0.2">
      <c r="A3" s="97" t="s">
        <v>14</v>
      </c>
      <c r="B3" s="99" t="s">
        <v>15</v>
      </c>
      <c r="C3" s="99" t="s">
        <v>16</v>
      </c>
      <c r="D3" s="99" t="s">
        <v>17</v>
      </c>
      <c r="E3" s="99" t="s">
        <v>18</v>
      </c>
      <c r="F3" s="99" t="s">
        <v>19</v>
      </c>
    </row>
    <row r="4" spans="1:6" ht="29.25" customHeight="1" x14ac:dyDescent="0.2">
      <c r="A4" s="98"/>
      <c r="B4" s="100"/>
      <c r="C4" s="100"/>
      <c r="D4" s="100"/>
      <c r="E4" s="100"/>
      <c r="F4" s="100"/>
    </row>
    <row r="5" spans="1:6" x14ac:dyDescent="0.2">
      <c r="A5" s="93" t="s">
        <v>21</v>
      </c>
      <c r="B5" s="93"/>
      <c r="C5" s="93"/>
      <c r="D5" s="93"/>
      <c r="E5" s="93"/>
      <c r="F5" s="22">
        <v>315.36765000000003</v>
      </c>
    </row>
    <row r="6" spans="1:6" ht="15.75" thickBot="1" x14ac:dyDescent="0.3">
      <c r="A6" s="94" t="s">
        <v>22</v>
      </c>
      <c r="B6" s="95"/>
      <c r="C6" s="95"/>
      <c r="D6" s="95"/>
      <c r="E6" s="95"/>
      <c r="F6" s="71">
        <f>SUM(F5:F5)</f>
        <v>315.36765000000003</v>
      </c>
    </row>
    <row r="9" spans="1:6" x14ac:dyDescent="0.2">
      <c r="A9" s="67" t="s">
        <v>90</v>
      </c>
      <c r="B9" s="67"/>
      <c r="C9" s="67"/>
      <c r="D9" s="67"/>
      <c r="E9" s="67"/>
    </row>
  </sheetData>
  <mergeCells count="9">
    <mergeCell ref="A5:E5"/>
    <mergeCell ref="A6:E6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workbookViewId="0">
      <selection activeCell="A20" sqref="A20:G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101" t="s">
        <v>84</v>
      </c>
      <c r="B3" s="101"/>
      <c r="C3" s="101"/>
      <c r="D3" s="101"/>
      <c r="E3" s="101"/>
      <c r="F3" s="101"/>
      <c r="G3" s="101"/>
    </row>
    <row r="5" spans="1:7" ht="15.75" x14ac:dyDescent="0.25">
      <c r="A5" s="84" t="s">
        <v>81</v>
      </c>
      <c r="B5" s="84"/>
      <c r="C5" s="84"/>
      <c r="D5" s="84"/>
      <c r="E5" s="84"/>
      <c r="F5" s="84"/>
      <c r="G5" s="23">
        <v>-276.43</v>
      </c>
    </row>
    <row r="6" spans="1:7" ht="13.5" thickBot="1" x14ac:dyDescent="0.25"/>
    <row r="7" spans="1:7" ht="63.75" thickBot="1" x14ac:dyDescent="0.3">
      <c r="A7" s="24"/>
      <c r="B7" s="25" t="s">
        <v>55</v>
      </c>
      <c r="C7" s="25" t="s">
        <v>56</v>
      </c>
      <c r="D7" s="30" t="s">
        <v>57</v>
      </c>
      <c r="E7" s="25" t="s">
        <v>58</v>
      </c>
      <c r="F7" s="25" t="s">
        <v>59</v>
      </c>
      <c r="G7" s="31" t="s">
        <v>60</v>
      </c>
    </row>
    <row r="8" spans="1:7" ht="15" customHeight="1" x14ac:dyDescent="0.2">
      <c r="A8" s="4" t="s">
        <v>62</v>
      </c>
      <c r="B8" s="5">
        <f>'выборка 15'!AG15</f>
        <v>5278.9400000000005</v>
      </c>
      <c r="C8" s="5">
        <f>'выборка 15'!AJ15</f>
        <v>2726.15</v>
      </c>
      <c r="D8" s="32">
        <f>'расход по дому ТО'!H17</f>
        <v>3048.0223500000002</v>
      </c>
      <c r="E8" s="5">
        <v>2707.96</v>
      </c>
      <c r="F8" s="5"/>
      <c r="G8" s="103">
        <f>C14-D14</f>
        <v>-1957.4783500000008</v>
      </c>
    </row>
    <row r="9" spans="1:7" ht="33" customHeight="1" x14ac:dyDescent="0.2">
      <c r="A9" s="3" t="s">
        <v>63</v>
      </c>
      <c r="B9" s="2">
        <v>0</v>
      </c>
      <c r="C9" s="2">
        <v>0</v>
      </c>
      <c r="D9" s="32">
        <f>('выборка 15'!B3*1.74)*2</f>
        <v>1505.796</v>
      </c>
      <c r="E9" s="2"/>
      <c r="F9" s="2"/>
      <c r="G9" s="104"/>
    </row>
    <row r="10" spans="1:7" ht="31.5" customHeight="1" x14ac:dyDescent="0.2">
      <c r="A10" s="3" t="s">
        <v>64</v>
      </c>
      <c r="B10" s="2"/>
      <c r="C10" s="2"/>
      <c r="D10" s="32">
        <f>('выборка 15'!B4*0.15)*2</f>
        <v>129.81</v>
      </c>
      <c r="E10" s="2"/>
      <c r="F10" s="2"/>
      <c r="G10" s="104"/>
    </row>
    <row r="11" spans="1:7" ht="15" customHeight="1" x14ac:dyDescent="0.2">
      <c r="A11" s="4" t="s">
        <v>65</v>
      </c>
      <c r="B11" s="2">
        <v>0</v>
      </c>
      <c r="C11" s="2">
        <v>0</v>
      </c>
      <c r="D11" s="32"/>
      <c r="E11" s="2"/>
      <c r="F11" s="2"/>
      <c r="G11" s="104"/>
    </row>
    <row r="12" spans="1:7" ht="26.25" customHeight="1" x14ac:dyDescent="0.2">
      <c r="A12" s="3" t="s">
        <v>66</v>
      </c>
      <c r="B12" s="2">
        <v>0</v>
      </c>
      <c r="C12" s="2">
        <v>0</v>
      </c>
      <c r="D12" s="32"/>
      <c r="E12" s="2"/>
      <c r="F12" s="2"/>
      <c r="G12" s="104"/>
    </row>
    <row r="13" spans="1:7" ht="34.5" customHeight="1" thickBot="1" x14ac:dyDescent="0.25">
      <c r="A13" s="33" t="s">
        <v>67</v>
      </c>
      <c r="B13" s="8">
        <v>0</v>
      </c>
      <c r="C13" s="8">
        <v>0</v>
      </c>
      <c r="D13" s="61"/>
      <c r="E13" s="8"/>
      <c r="F13" s="8"/>
      <c r="G13" s="104"/>
    </row>
    <row r="14" spans="1:7" ht="15" customHeight="1" thickBot="1" x14ac:dyDescent="0.3">
      <c r="A14" s="26" t="s">
        <v>75</v>
      </c>
      <c r="B14" s="27">
        <f t="shared" ref="B14:C14" si="0">SUM(B8:B13)</f>
        <v>5278.9400000000005</v>
      </c>
      <c r="C14" s="27">
        <f t="shared" si="0"/>
        <v>2726.15</v>
      </c>
      <c r="D14" s="28">
        <f>SUM(D8:D13)</f>
        <v>4683.6283500000009</v>
      </c>
      <c r="E14" s="27">
        <f>SUM(E8:E13)</f>
        <v>2707.96</v>
      </c>
      <c r="F14" s="27"/>
      <c r="G14" s="51">
        <f>SUM(G8)</f>
        <v>-1957.4783500000008</v>
      </c>
    </row>
    <row r="15" spans="1:7" ht="15" customHeight="1" x14ac:dyDescent="0.25">
      <c r="A15" s="59"/>
      <c r="B15" s="59"/>
      <c r="C15" s="59"/>
      <c r="D15" s="60"/>
      <c r="E15" s="59"/>
      <c r="F15" s="59"/>
      <c r="G15" s="60"/>
    </row>
    <row r="16" spans="1:7" ht="15.75" x14ac:dyDescent="0.25">
      <c r="A16" s="84" t="s">
        <v>85</v>
      </c>
      <c r="B16" s="84"/>
      <c r="C16" s="84"/>
      <c r="D16" s="84"/>
      <c r="E16" s="84"/>
      <c r="F16" s="84"/>
      <c r="G16" s="29">
        <f>G5+C14-D14</f>
        <v>-2233.9083500000006</v>
      </c>
    </row>
    <row r="17" spans="1:7" ht="15" customHeight="1" x14ac:dyDescent="0.25">
      <c r="A17" s="59"/>
      <c r="B17" s="59"/>
      <c r="C17" s="59"/>
      <c r="D17" s="60"/>
      <c r="E17" s="59"/>
      <c r="F17" s="59"/>
      <c r="G17" s="60"/>
    </row>
    <row r="18" spans="1:7" ht="15" customHeight="1" x14ac:dyDescent="0.25">
      <c r="A18" s="59"/>
      <c r="B18" s="59"/>
      <c r="C18" s="59"/>
      <c r="D18" s="60"/>
      <c r="E18" s="59"/>
      <c r="F18" s="59"/>
      <c r="G18" s="60"/>
    </row>
    <row r="19" spans="1:7" ht="15" customHeight="1" x14ac:dyDescent="0.25">
      <c r="A19" s="59"/>
      <c r="B19" s="59"/>
      <c r="C19" s="59"/>
      <c r="D19" s="60"/>
      <c r="E19" s="59"/>
      <c r="F19" s="59"/>
      <c r="G19" s="60"/>
    </row>
    <row r="20" spans="1:7" ht="15.75" x14ac:dyDescent="0.25">
      <c r="A20" s="84" t="s">
        <v>81</v>
      </c>
      <c r="B20" s="84"/>
      <c r="C20" s="84"/>
      <c r="D20" s="84"/>
      <c r="E20" s="84"/>
      <c r="F20" s="84"/>
      <c r="G20" s="29">
        <v>2160.63</v>
      </c>
    </row>
    <row r="21" spans="1:7" ht="15" customHeight="1" thickBot="1" x14ac:dyDescent="0.3">
      <c r="A21" s="59"/>
      <c r="B21" s="59"/>
      <c r="C21" s="59"/>
      <c r="D21" s="60"/>
      <c r="E21" s="59"/>
      <c r="F21" s="59"/>
      <c r="G21" s="60"/>
    </row>
    <row r="22" spans="1:7" ht="15" customHeight="1" thickBot="1" x14ac:dyDescent="0.25">
      <c r="A22" s="62" t="s">
        <v>76</v>
      </c>
      <c r="B22" s="19">
        <f>'выборка 15'!O15</f>
        <v>501.94</v>
      </c>
      <c r="C22" s="19">
        <f>'выборка 15'!P15</f>
        <v>299.83</v>
      </c>
      <c r="D22" s="63">
        <v>0</v>
      </c>
      <c r="E22" s="19">
        <v>226.84</v>
      </c>
      <c r="F22" s="19">
        <v>0</v>
      </c>
      <c r="G22" s="64">
        <f>C22-D22</f>
        <v>299.83</v>
      </c>
    </row>
    <row r="23" spans="1:7" x14ac:dyDescent="0.2">
      <c r="G23" s="34"/>
    </row>
    <row r="24" spans="1:7" ht="15.75" x14ac:dyDescent="0.25">
      <c r="A24" s="84" t="s">
        <v>85</v>
      </c>
      <c r="B24" s="84"/>
      <c r="C24" s="84"/>
      <c r="D24" s="84"/>
      <c r="E24" s="84"/>
      <c r="F24" s="84"/>
      <c r="G24" s="29">
        <f>G20+C22-D22</f>
        <v>2460.46</v>
      </c>
    </row>
    <row r="27" spans="1:7" x14ac:dyDescent="0.2">
      <c r="A27" s="102" t="s">
        <v>82</v>
      </c>
      <c r="B27" s="102"/>
      <c r="C27" s="102"/>
      <c r="D27" s="102"/>
      <c r="E27" s="102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A4" sqref="A4:H4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8" max="8" width="13" customWidth="1"/>
  </cols>
  <sheetData>
    <row r="2" spans="1:8" ht="17.25" x14ac:dyDescent="0.3">
      <c r="A2" s="106" t="s">
        <v>68</v>
      </c>
      <c r="B2" s="106"/>
      <c r="C2" s="106"/>
      <c r="D2" s="106"/>
      <c r="E2" s="106"/>
      <c r="F2" s="106"/>
      <c r="G2" s="106"/>
      <c r="H2" s="106"/>
    </row>
    <row r="3" spans="1:8" ht="17.25" x14ac:dyDescent="0.3">
      <c r="A3" s="106" t="s">
        <v>78</v>
      </c>
      <c r="B3" s="106"/>
      <c r="C3" s="106"/>
      <c r="D3" s="106"/>
      <c r="E3" s="106"/>
      <c r="F3" s="106"/>
      <c r="G3" s="106"/>
      <c r="H3" s="106"/>
    </row>
    <row r="4" spans="1:8" ht="17.25" x14ac:dyDescent="0.3">
      <c r="A4" s="106" t="s">
        <v>83</v>
      </c>
      <c r="B4" s="106"/>
      <c r="C4" s="106"/>
      <c r="D4" s="106"/>
      <c r="E4" s="106"/>
      <c r="F4" s="106"/>
      <c r="G4" s="106"/>
      <c r="H4" s="106"/>
    </row>
    <row r="5" spans="1:8" ht="13.5" thickBot="1" x14ac:dyDescent="0.25"/>
    <row r="6" spans="1:8" ht="45.75" thickBot="1" x14ac:dyDescent="0.25">
      <c r="A6" s="35" t="s">
        <v>14</v>
      </c>
      <c r="B6" s="36" t="s">
        <v>15</v>
      </c>
      <c r="C6" s="37" t="s">
        <v>16</v>
      </c>
      <c r="D6" s="37" t="s">
        <v>69</v>
      </c>
      <c r="E6" s="37" t="s">
        <v>18</v>
      </c>
      <c r="F6" s="38" t="s">
        <v>70</v>
      </c>
      <c r="G6" s="38" t="s">
        <v>20</v>
      </c>
      <c r="H6" s="7" t="s">
        <v>71</v>
      </c>
    </row>
    <row r="7" spans="1:8" x14ac:dyDescent="0.2">
      <c r="A7" s="39"/>
      <c r="B7" s="40">
        <v>2015</v>
      </c>
      <c r="C7" s="41" t="s">
        <v>79</v>
      </c>
      <c r="D7" s="42"/>
      <c r="E7" s="43" t="s">
        <v>80</v>
      </c>
      <c r="F7" s="44"/>
      <c r="G7" s="44"/>
      <c r="H7" s="45">
        <v>3000</v>
      </c>
    </row>
    <row r="8" spans="1:8" x14ac:dyDescent="0.2">
      <c r="A8" s="39"/>
      <c r="B8" s="40"/>
      <c r="C8" s="41"/>
      <c r="D8" s="42"/>
      <c r="E8" s="43"/>
      <c r="F8" s="44"/>
      <c r="G8" s="44"/>
      <c r="H8" s="45"/>
    </row>
    <row r="9" spans="1:8" x14ac:dyDescent="0.2">
      <c r="A9" s="39"/>
      <c r="B9" s="40"/>
      <c r="C9" s="41"/>
      <c r="D9" s="42"/>
      <c r="E9" s="43"/>
      <c r="F9" s="44"/>
      <c r="G9" s="44"/>
      <c r="H9" s="45"/>
    </row>
    <row r="10" spans="1:8" x14ac:dyDescent="0.2">
      <c r="A10" s="39"/>
      <c r="B10" s="40"/>
      <c r="C10" s="41"/>
      <c r="D10" s="42"/>
      <c r="E10" s="43"/>
      <c r="F10" s="44"/>
      <c r="G10" s="44"/>
      <c r="H10" s="45"/>
    </row>
    <row r="11" spans="1:8" x14ac:dyDescent="0.2">
      <c r="A11" s="39"/>
      <c r="B11" s="40"/>
      <c r="C11" s="41"/>
      <c r="D11" s="42"/>
      <c r="E11" s="43"/>
      <c r="F11" s="44"/>
      <c r="G11" s="44"/>
      <c r="H11" s="45"/>
    </row>
    <row r="12" spans="1:8" x14ac:dyDescent="0.2">
      <c r="A12" s="39"/>
      <c r="B12" s="40"/>
      <c r="C12" s="41"/>
      <c r="D12" s="42"/>
      <c r="E12" s="43"/>
      <c r="F12" s="44"/>
      <c r="G12" s="44"/>
      <c r="H12" s="45"/>
    </row>
    <row r="13" spans="1:8" x14ac:dyDescent="0.2">
      <c r="A13" s="39"/>
      <c r="B13" s="40"/>
      <c r="C13" s="41"/>
      <c r="D13" s="42"/>
      <c r="E13" s="43"/>
      <c r="F13" s="44"/>
      <c r="G13" s="44"/>
      <c r="H13" s="45"/>
    </row>
    <row r="14" spans="1:8" x14ac:dyDescent="0.2">
      <c r="A14" s="39"/>
      <c r="B14" s="40"/>
      <c r="C14" s="41"/>
      <c r="D14" s="42"/>
      <c r="E14" s="43"/>
      <c r="F14" s="44"/>
      <c r="G14" s="44"/>
      <c r="H14" s="45"/>
    </row>
    <row r="15" spans="1:8" x14ac:dyDescent="0.2">
      <c r="A15" s="39"/>
      <c r="B15" s="40"/>
      <c r="C15" s="41"/>
      <c r="D15" s="42"/>
      <c r="E15" s="43"/>
      <c r="F15" s="44"/>
      <c r="G15" s="44"/>
      <c r="H15" s="45"/>
    </row>
    <row r="16" spans="1:8" ht="15.75" thickBot="1" x14ac:dyDescent="0.25">
      <c r="A16" s="46"/>
      <c r="B16" s="107" t="s">
        <v>72</v>
      </c>
      <c r="C16" s="108"/>
      <c r="D16" s="108"/>
      <c r="E16" s="108"/>
      <c r="F16" s="108"/>
      <c r="G16" s="109"/>
      <c r="H16" s="47">
        <f>'выборка 15'!AK15+'выборка 15'!AL15</f>
        <v>48.022349999999996</v>
      </c>
    </row>
    <row r="17" spans="1:8" ht="15.75" thickBot="1" x14ac:dyDescent="0.3">
      <c r="A17" s="110" t="s">
        <v>73</v>
      </c>
      <c r="B17" s="111"/>
      <c r="C17" s="111"/>
      <c r="D17" s="48"/>
      <c r="E17" s="48"/>
      <c r="F17" s="48"/>
      <c r="G17" s="48"/>
      <c r="H17" s="49">
        <f>SUM(H7:H16)</f>
        <v>3048.0223500000002</v>
      </c>
    </row>
    <row r="18" spans="1:8" x14ac:dyDescent="0.2">
      <c r="A18" s="112"/>
      <c r="B18" s="112"/>
      <c r="C18" s="113"/>
      <c r="D18" s="113"/>
      <c r="E18" s="113"/>
      <c r="F18" s="113"/>
      <c r="G18" s="113"/>
      <c r="H18" s="113"/>
    </row>
    <row r="22" spans="1:8" ht="15" x14ac:dyDescent="0.25">
      <c r="A22" s="105" t="s">
        <v>82</v>
      </c>
      <c r="B22" s="105"/>
      <c r="C22" s="105"/>
      <c r="D22" s="105"/>
      <c r="E22" s="105"/>
      <c r="F22" s="105"/>
      <c r="G22" s="105"/>
      <c r="H22" s="105"/>
    </row>
  </sheetData>
  <mergeCells count="7">
    <mergeCell ref="A22:H22"/>
    <mergeCell ref="A2:H2"/>
    <mergeCell ref="A3:H3"/>
    <mergeCell ref="A4:H4"/>
    <mergeCell ref="B16:G16"/>
    <mergeCell ref="A17:C17"/>
    <mergeCell ref="A18:H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ТР</vt:lpstr>
      <vt:lpstr>расход ТР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2018-02-06T07:43:46Z</cp:lastPrinted>
  <dcterms:created xsi:type="dcterms:W3CDTF">2015-02-24T21:57:31Z</dcterms:created>
  <dcterms:modified xsi:type="dcterms:W3CDTF">2018-04-01T17:54:20Z</dcterms:modified>
</cp:coreProperties>
</file>