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3" activeTab="3"/>
  </bookViews>
  <sheets>
    <sheet name="выборка 15" sheetId="3" state="hidden" r:id="rId1"/>
    <sheet name="отчет тек. ремонт" sheetId="4" state="hidden" r:id="rId2"/>
    <sheet name="расход по дому ТР 15" sheetId="2" state="hidden" r:id="rId3"/>
    <sheet name="расход по дому ТО" sheetId="6" r:id="rId4"/>
  </sheets>
  <calcPr calcId="145621"/>
</workbook>
</file>

<file path=xl/calcChain.xml><?xml version="1.0" encoding="utf-8"?>
<calcChain xmlns="http://schemas.openxmlformats.org/spreadsheetml/2006/main">
  <c r="F19" i="6" l="1"/>
  <c r="S15" i="3" l="1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T15" i="3"/>
  <c r="AP15" i="3"/>
  <c r="G15" i="3"/>
  <c r="C10" i="4" s="1"/>
  <c r="D15" i="3"/>
  <c r="B10" i="4" s="1"/>
  <c r="F13" i="4" l="1"/>
  <c r="E13" i="4"/>
  <c r="AL15" i="3" l="1"/>
  <c r="AI15" i="3"/>
  <c r="AN15" i="3"/>
  <c r="AK15" i="3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M15" i="3"/>
  <c r="H15" i="3"/>
  <c r="E15" i="3"/>
  <c r="C7" i="4" l="1"/>
  <c r="C13" i="4" s="1"/>
  <c r="B7" i="4"/>
  <c r="B13" i="4" s="1"/>
  <c r="N15" i="3"/>
  <c r="I17" i="2" s="1"/>
  <c r="I18" i="2" s="1"/>
  <c r="D7" i="4" l="1"/>
  <c r="D13" i="4" s="1"/>
  <c r="G15" i="4" s="1"/>
  <c r="G7" i="4" l="1"/>
  <c r="G13" i="4" s="1"/>
</calcChain>
</file>

<file path=xl/sharedStrings.xml><?xml version="1.0" encoding="utf-8"?>
<sst xmlns="http://schemas.openxmlformats.org/spreadsheetml/2006/main" count="127" uniqueCount="96">
  <si>
    <t>Ремонт жилья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</si>
  <si>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</si>
  <si>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</si>
  <si>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</si>
  <si>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</si>
  <si>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</si>
  <si>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</si>
  <si>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</si>
  <si>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</si>
  <si>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</si>
  <si>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</si>
  <si>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</si>
  <si>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</si>
  <si>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</si>
  <si>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</si>
  <si>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</si>
  <si>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</si>
  <si>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</si>
  <si>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</si>
  <si>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</si>
  <si>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</si>
  <si>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</si>
  <si>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</si>
  <si>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</si>
  <si>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</si>
  <si>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</si>
  <si>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</si>
  <si>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</si>
  <si>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</si>
  <si>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</si>
  <si>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</si>
  <si>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</si>
  <si>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</si>
  <si>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</si>
  <si>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</si>
  <si>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</si>
  <si>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</si>
  <si>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</si>
  <si>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</si>
  <si>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</si>
  <si>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</si>
  <si>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</si>
  <si>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</si>
  <si>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</si>
  <si>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</si>
  <si>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</si>
  <si>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</si>
  <si>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</si>
  <si>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</si>
  <si>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</si>
  <si>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</si>
  <si>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</si>
  <si>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</si>
  <si>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</si>
  <si>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</si>
  <si>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</si>
  <si>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</si>
  <si>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</si>
  <si>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ВСЕГО:</t>
  </si>
  <si>
    <t>1,5% от антена,газ.сети</t>
  </si>
  <si>
    <t>Комарова, 6-2</t>
  </si>
  <si>
    <t>в доме по адресу ул.Комарова, 6-2</t>
  </si>
  <si>
    <t>начислено за дымоходы и вент каналы. Жил</t>
  </si>
  <si>
    <t>получено за дымоходы и вент каналы. Жил.</t>
  </si>
  <si>
    <t>Итого</t>
  </si>
  <si>
    <t>Генеральный директор ООО У0 "ТаганСервис"____________________________________________Балаев А.С.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</si>
  <si>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</si>
  <si>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</si>
  <si>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</si>
  <si>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Комарова, 6-2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</si>
  <si>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Комарова, 6-2</t>
  </si>
  <si>
    <t>Информация о выполненных работах  по статье "Содержание  и Ремонт жилья"</t>
  </si>
  <si>
    <t>количество</t>
  </si>
  <si>
    <t>ООО У0 "ТаганСервис"</t>
  </si>
  <si>
    <t>январь</t>
  </si>
  <si>
    <t>Установка разетки</t>
  </si>
  <si>
    <t>2 подъезд</t>
  </si>
  <si>
    <t>Ремонт подъезда</t>
  </si>
  <si>
    <t>кв. 18-22</t>
  </si>
  <si>
    <t>Смена труб ХВС D 20, 32</t>
  </si>
  <si>
    <t>Изготовление и доставка пескосоляной смеси</t>
  </si>
  <si>
    <t>февраль</t>
  </si>
  <si>
    <t>ввод ЦО</t>
  </si>
  <si>
    <t>Ремонт короба</t>
  </si>
  <si>
    <t>МКД</t>
  </si>
  <si>
    <t>Обследование техсостояния</t>
  </si>
  <si>
    <t>март</t>
  </si>
  <si>
    <t>Ремонт светильника</t>
  </si>
  <si>
    <t>май</t>
  </si>
  <si>
    <t>Покос травы</t>
  </si>
  <si>
    <t>кв. 11</t>
  </si>
  <si>
    <t>Ремонт ЩЭ</t>
  </si>
  <si>
    <t>Теплотехнический расчет т/э</t>
  </si>
  <si>
    <t>июль</t>
  </si>
  <si>
    <t>территория</t>
  </si>
  <si>
    <t xml:space="preserve">за период с 01.01.2017 г по 30.09.2017г.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</si>
</sst>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1" fillId="0" borderId="3" xfId="0" applyFont="1" applyBorder="1"/>
    <xf numFmtId="0" fontId="1" fillId="0" borderId="18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0" xfId="0" applyNumberFormat="1" applyFill="1" applyBorder="1"/>
    <xf numFmtId="2" fontId="0" fillId="2" borderId="13" xfId="0" applyNumberFormat="1" applyFill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8" xfId="0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4" xfId="0" applyFont="1" applyBorder="1"/>
    <xf numFmtId="0" fontId="3" fillId="0" borderId="18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4" xfId="0" applyNumberFormat="1" applyBorder="1" applyAlignment="1">
      <alignment vertical="center"/>
    </xf>
    <xf numFmtId="2" fontId="0" fillId="2" borderId="3" xfId="0" applyNumberFormat="1" applyFill="1" applyBorder="1"/>
    <xf numFmtId="2" fontId="3" fillId="0" borderId="19" xfId="0" applyNumberFormat="1" applyFont="1" applyBorder="1"/>
    <xf numFmtId="0" fontId="0" fillId="0" borderId="11" xfId="0" applyBorder="1"/>
    <xf numFmtId="0" fontId="3" fillId="0" borderId="0" xfId="0" applyFont="1" applyAlignme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3" fillId="0" borderId="27" xfId="0" applyNumberFormat="1" applyFont="1" applyBorder="1" applyAlignment="1"/>
    <xf numFmtId="164" fontId="3" fillId="0" borderId="28" xfId="0" applyNumberFormat="1" applyFont="1" applyBorder="1" applyAlignment="1"/>
    <xf numFmtId="0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7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W1" workbookViewId="0">
      <selection activeCell="AJ12" sqref="AJ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0" t="s">
        <v>12</v>
      </c>
      <c r="B2" s="11" t="s">
        <v>13</v>
      </c>
      <c r="C2" s="11" t="s">
        <v>14</v>
      </c>
      <c r="D2" s="11" t="s">
        <v>16</v>
      </c>
      <c r="E2" s="14" t="s">
        <v>23</v>
      </c>
      <c r="F2" s="11" t="s">
        <v>15</v>
      </c>
      <c r="G2" s="11" t="s">
        <v>17</v>
      </c>
      <c r="H2" s="14" t="s">
        <v>24</v>
      </c>
      <c r="I2" s="11" t="s">
        <v>18</v>
      </c>
      <c r="J2" s="11" t="s">
        <v>19</v>
      </c>
      <c r="K2" s="11" t="s">
        <v>41</v>
      </c>
      <c r="L2" s="11" t="s">
        <v>20</v>
      </c>
      <c r="M2" s="14" t="s">
        <v>21</v>
      </c>
      <c r="N2" s="14" t="s">
        <v>22</v>
      </c>
      <c r="O2" s="12" t="s">
        <v>25</v>
      </c>
      <c r="P2" s="12" t="s">
        <v>62</v>
      </c>
      <c r="Q2" s="12" t="s">
        <v>64</v>
      </c>
      <c r="R2" s="12" t="s">
        <v>26</v>
      </c>
      <c r="S2" s="12" t="s">
        <v>63</v>
      </c>
      <c r="T2" s="12" t="s">
        <v>64</v>
      </c>
      <c r="U2" s="12" t="s">
        <v>27</v>
      </c>
      <c r="V2" s="12" t="s">
        <v>28</v>
      </c>
      <c r="W2" s="12" t="s">
        <v>29</v>
      </c>
      <c r="X2" s="12" t="s">
        <v>30</v>
      </c>
      <c r="Y2" s="12" t="s">
        <v>31</v>
      </c>
      <c r="Z2" s="12" t="s">
        <v>32</v>
      </c>
      <c r="AA2" s="12" t="s">
        <v>33</v>
      </c>
      <c r="AB2" s="12" t="s">
        <v>34</v>
      </c>
      <c r="AC2" s="12" t="s">
        <v>35</v>
      </c>
      <c r="AD2" s="12" t="s">
        <v>36</v>
      </c>
      <c r="AE2" s="12" t="s">
        <v>37</v>
      </c>
      <c r="AF2" s="12" t="s">
        <v>38</v>
      </c>
      <c r="AG2" s="12" t="s">
        <v>39</v>
      </c>
      <c r="AH2" s="13" t="s">
        <v>40</v>
      </c>
      <c r="AI2" s="11" t="s">
        <v>42</v>
      </c>
      <c r="AJ2" s="11" t="s">
        <v>16</v>
      </c>
      <c r="AK2" s="14" t="s">
        <v>23</v>
      </c>
      <c r="AL2" s="11" t="s">
        <v>43</v>
      </c>
      <c r="AM2" s="11" t="s">
        <v>17</v>
      </c>
      <c r="AN2" s="14" t="s">
        <v>24</v>
      </c>
      <c r="AO2" s="14" t="s">
        <v>59</v>
      </c>
      <c r="AP2" s="14" t="s">
        <v>22</v>
      </c>
    </row>
    <row r="3" spans="1:42" x14ac:dyDescent="0.2">
      <c r="A3" s="9" t="s">
        <v>60</v>
      </c>
      <c r="B3" s="2">
        <v>1080.29</v>
      </c>
      <c r="C3" s="2">
        <v>0</v>
      </c>
      <c r="D3" s="2">
        <v>0</v>
      </c>
      <c r="E3" s="15">
        <f>C3+D3</f>
        <v>0</v>
      </c>
      <c r="F3" s="2">
        <v>0</v>
      </c>
      <c r="G3" s="2">
        <v>0</v>
      </c>
      <c r="H3" s="15">
        <f>F3+G3</f>
        <v>0</v>
      </c>
      <c r="I3" s="2">
        <v>0</v>
      </c>
      <c r="J3" s="2">
        <v>0</v>
      </c>
      <c r="K3" s="2">
        <v>0</v>
      </c>
      <c r="L3" s="2">
        <v>0</v>
      </c>
      <c r="M3" s="15">
        <f>(I3+J3+L3)*1.5%</f>
        <v>0</v>
      </c>
      <c r="N3" s="17">
        <f>H3*1.5%</f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15">
        <f>AI3+AJ3</f>
        <v>0</v>
      </c>
      <c r="AL3" s="2">
        <v>0</v>
      </c>
      <c r="AM3" s="2">
        <v>0</v>
      </c>
      <c r="AN3" s="15">
        <f>AL3+AM3</f>
        <v>0</v>
      </c>
      <c r="AO3" s="41">
        <f>AF3*1.5%</f>
        <v>0</v>
      </c>
      <c r="AP3" s="17">
        <f>AN3*1.5%</f>
        <v>0</v>
      </c>
    </row>
    <row r="4" spans="1:42" x14ac:dyDescent="0.2">
      <c r="A4" s="9" t="s">
        <v>60</v>
      </c>
      <c r="B4" s="2">
        <v>1080.29</v>
      </c>
      <c r="C4" s="2">
        <v>0</v>
      </c>
      <c r="D4" s="2">
        <v>0</v>
      </c>
      <c r="E4" s="15">
        <f t="shared" ref="E4:E14" si="0">C4+D4</f>
        <v>0</v>
      </c>
      <c r="F4" s="2">
        <v>0</v>
      </c>
      <c r="G4" s="2">
        <v>0</v>
      </c>
      <c r="H4" s="15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5">
        <f t="shared" ref="M4:M14" si="2">(I4+J4+L4)*1.5%</f>
        <v>0</v>
      </c>
      <c r="N4" s="17">
        <f t="shared" ref="N4:N14" si="3">H4*1.5%</f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15">
        <f t="shared" ref="AK4:AK14" si="4">AI4+AJ4</f>
        <v>0</v>
      </c>
      <c r="AL4" s="2">
        <v>0</v>
      </c>
      <c r="AM4" s="2">
        <v>0</v>
      </c>
      <c r="AN4" s="15">
        <f t="shared" ref="AN4:AN14" si="5">AL4+AM4</f>
        <v>0</v>
      </c>
      <c r="AO4" s="41">
        <f t="shared" ref="AO4:AO14" si="6">AF4*1.5%</f>
        <v>0</v>
      </c>
      <c r="AP4" s="17">
        <f t="shared" ref="AP4:AP14" si="7">AN4*1.5%</f>
        <v>0</v>
      </c>
    </row>
    <row r="5" spans="1:42" x14ac:dyDescent="0.2">
      <c r="A5" s="9" t="s">
        <v>60</v>
      </c>
      <c r="B5" s="2">
        <v>1080.29</v>
      </c>
      <c r="C5" s="2">
        <v>0</v>
      </c>
      <c r="D5" s="2">
        <v>0</v>
      </c>
      <c r="E5" s="15">
        <f t="shared" si="0"/>
        <v>0</v>
      </c>
      <c r="F5" s="2">
        <v>0</v>
      </c>
      <c r="G5" s="2">
        <v>0</v>
      </c>
      <c r="H5" s="15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5">
        <f t="shared" si="2"/>
        <v>0</v>
      </c>
      <c r="N5" s="17">
        <f t="shared" si="3"/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15">
        <f t="shared" si="4"/>
        <v>0</v>
      </c>
      <c r="AL5" s="2">
        <v>0</v>
      </c>
      <c r="AM5" s="2">
        <v>0</v>
      </c>
      <c r="AN5" s="15">
        <f t="shared" si="5"/>
        <v>0</v>
      </c>
      <c r="AO5" s="41">
        <f t="shared" si="6"/>
        <v>0</v>
      </c>
      <c r="AP5" s="17">
        <f t="shared" si="7"/>
        <v>0</v>
      </c>
    </row>
    <row r="6" spans="1:42" x14ac:dyDescent="0.2">
      <c r="A6" s="9" t="s">
        <v>60</v>
      </c>
      <c r="B6" s="2">
        <v>1080.29</v>
      </c>
      <c r="C6" s="2">
        <v>0</v>
      </c>
      <c r="D6" s="2">
        <v>0</v>
      </c>
      <c r="E6" s="15">
        <f t="shared" si="0"/>
        <v>0</v>
      </c>
      <c r="F6" s="2">
        <v>0</v>
      </c>
      <c r="G6" s="2">
        <v>0</v>
      </c>
      <c r="H6" s="15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5">
        <f t="shared" si="2"/>
        <v>0</v>
      </c>
      <c r="N6" s="17">
        <f t="shared" si="3"/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15">
        <f t="shared" si="4"/>
        <v>0</v>
      </c>
      <c r="AL6" s="2">
        <v>0</v>
      </c>
      <c r="AM6" s="2">
        <v>0</v>
      </c>
      <c r="AN6" s="15">
        <f t="shared" si="5"/>
        <v>0</v>
      </c>
      <c r="AO6" s="41">
        <f t="shared" si="6"/>
        <v>0</v>
      </c>
      <c r="AP6" s="17">
        <f t="shared" si="7"/>
        <v>0</v>
      </c>
    </row>
    <row r="7" spans="1:42" x14ac:dyDescent="0.2">
      <c r="A7" s="9" t="s">
        <v>60</v>
      </c>
      <c r="B7" s="2">
        <v>1080.29</v>
      </c>
      <c r="C7" s="2">
        <v>0</v>
      </c>
      <c r="D7" s="2">
        <v>0</v>
      </c>
      <c r="E7" s="15">
        <f t="shared" si="0"/>
        <v>0</v>
      </c>
      <c r="F7" s="2">
        <v>0</v>
      </c>
      <c r="G7" s="2">
        <v>0</v>
      </c>
      <c r="H7" s="15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5">
        <f t="shared" si="2"/>
        <v>0</v>
      </c>
      <c r="N7" s="17">
        <f t="shared" si="3"/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15">
        <f t="shared" si="4"/>
        <v>0</v>
      </c>
      <c r="AL7" s="2">
        <v>0</v>
      </c>
      <c r="AM7" s="2">
        <v>0</v>
      </c>
      <c r="AN7" s="15">
        <f t="shared" si="5"/>
        <v>0</v>
      </c>
      <c r="AO7" s="41">
        <f t="shared" si="6"/>
        <v>0</v>
      </c>
      <c r="AP7" s="17">
        <f t="shared" si="7"/>
        <v>0</v>
      </c>
    </row>
    <row r="8" spans="1:42" x14ac:dyDescent="0.2">
      <c r="A8" s="9" t="s">
        <v>60</v>
      </c>
      <c r="B8" s="2">
        <v>1080.29</v>
      </c>
      <c r="C8" s="1">
        <v>3850.14</v>
      </c>
      <c r="D8" s="1">
        <v>425.05</v>
      </c>
      <c r="E8" s="15">
        <f t="shared" si="0"/>
        <v>4275.1899999999996</v>
      </c>
      <c r="F8" s="1">
        <v>164.84</v>
      </c>
      <c r="G8" s="1">
        <v>0</v>
      </c>
      <c r="H8" s="15">
        <f t="shared" si="1"/>
        <v>164.84</v>
      </c>
      <c r="I8" s="1">
        <v>0</v>
      </c>
      <c r="J8" s="1">
        <v>0</v>
      </c>
      <c r="K8" s="1">
        <v>0</v>
      </c>
      <c r="L8" s="1">
        <v>0</v>
      </c>
      <c r="M8" s="15">
        <f t="shared" si="2"/>
        <v>0</v>
      </c>
      <c r="N8" s="17">
        <f t="shared" si="3"/>
        <v>2.4725999999999999</v>
      </c>
      <c r="O8" s="1">
        <v>532.38</v>
      </c>
      <c r="P8" s="1">
        <v>72.69</v>
      </c>
      <c r="Q8" s="2">
        <f t="shared" ref="Q8:Q14" si="8">O8+P8</f>
        <v>605.06999999999994</v>
      </c>
      <c r="R8" s="1">
        <v>22.79</v>
      </c>
      <c r="S8" s="1">
        <v>0</v>
      </c>
      <c r="T8" s="2">
        <f t="shared" ref="T8:T14" si="9">R8+S8</f>
        <v>22.79</v>
      </c>
      <c r="U8" s="1">
        <v>0</v>
      </c>
      <c r="V8" s="1">
        <v>0</v>
      </c>
      <c r="W8" s="1">
        <v>0</v>
      </c>
      <c r="X8" s="1">
        <v>0</v>
      </c>
      <c r="Y8" s="1">
        <v>164.79</v>
      </c>
      <c r="Z8" s="1">
        <v>0</v>
      </c>
      <c r="AA8" s="1">
        <v>0</v>
      </c>
      <c r="AB8" s="1">
        <v>0</v>
      </c>
      <c r="AC8" s="1">
        <v>1711.19</v>
      </c>
      <c r="AD8" s="1">
        <v>73.260000000000005</v>
      </c>
      <c r="AE8" s="1">
        <v>285.20999999999998</v>
      </c>
      <c r="AF8" s="1">
        <v>12.21</v>
      </c>
      <c r="AG8" s="1">
        <v>1958.31</v>
      </c>
      <c r="AH8" s="1">
        <v>83.84</v>
      </c>
      <c r="AI8" s="1">
        <v>4420.55</v>
      </c>
      <c r="AJ8" s="1">
        <v>488.02</v>
      </c>
      <c r="AK8" s="15">
        <f t="shared" si="4"/>
        <v>4908.57</v>
      </c>
      <c r="AL8" s="1">
        <v>189.26</v>
      </c>
      <c r="AM8" s="1">
        <v>0</v>
      </c>
      <c r="AN8" s="15">
        <f t="shared" si="5"/>
        <v>189.26</v>
      </c>
      <c r="AO8" s="41">
        <f t="shared" si="6"/>
        <v>0.18315000000000001</v>
      </c>
      <c r="AP8" s="17">
        <f t="shared" si="7"/>
        <v>2.8388999999999998</v>
      </c>
    </row>
    <row r="9" spans="1:42" x14ac:dyDescent="0.2">
      <c r="A9" s="9" t="s">
        <v>60</v>
      </c>
      <c r="B9" s="2">
        <v>1080.29</v>
      </c>
      <c r="C9" s="1">
        <v>0</v>
      </c>
      <c r="D9" s="1">
        <v>0</v>
      </c>
      <c r="E9" s="15">
        <f t="shared" si="0"/>
        <v>0</v>
      </c>
      <c r="F9" s="1">
        <v>3247.53</v>
      </c>
      <c r="G9" s="1">
        <v>0</v>
      </c>
      <c r="H9" s="15">
        <f t="shared" si="1"/>
        <v>3247.53</v>
      </c>
      <c r="I9" s="1">
        <v>0</v>
      </c>
      <c r="J9" s="1">
        <v>0</v>
      </c>
      <c r="K9" s="1">
        <v>0</v>
      </c>
      <c r="L9" s="1">
        <v>0</v>
      </c>
      <c r="M9" s="15">
        <f t="shared" si="2"/>
        <v>0</v>
      </c>
      <c r="N9" s="17">
        <f t="shared" si="3"/>
        <v>48.712949999999999</v>
      </c>
      <c r="O9" s="1">
        <v>570.39</v>
      </c>
      <c r="P9" s="1"/>
      <c r="Q9" s="2">
        <f t="shared" si="8"/>
        <v>570.39</v>
      </c>
      <c r="R9" s="1">
        <v>695.78</v>
      </c>
      <c r="S9" s="1"/>
      <c r="T9" s="2">
        <f t="shared" si="9"/>
        <v>695.78</v>
      </c>
      <c r="U9" s="1">
        <v>0</v>
      </c>
      <c r="V9" s="1">
        <v>0</v>
      </c>
      <c r="W9" s="1">
        <v>0</v>
      </c>
      <c r="X9" s="1">
        <v>0</v>
      </c>
      <c r="Y9" s="1">
        <v>173.46</v>
      </c>
      <c r="Z9" s="1">
        <v>164.79</v>
      </c>
      <c r="AA9" s="1">
        <v>0</v>
      </c>
      <c r="AB9" s="1">
        <v>0</v>
      </c>
      <c r="AC9" s="1">
        <v>1787.2</v>
      </c>
      <c r="AD9" s="1">
        <v>2257.4899999999998</v>
      </c>
      <c r="AE9" s="1">
        <v>332.74</v>
      </c>
      <c r="AF9" s="1">
        <v>384.49</v>
      </c>
      <c r="AG9" s="1">
        <v>2072.41</v>
      </c>
      <c r="AH9" s="1">
        <v>2548.19</v>
      </c>
      <c r="AI9" s="1">
        <v>8584.3799999999992</v>
      </c>
      <c r="AJ9" s="1">
        <v>0</v>
      </c>
      <c r="AK9" s="15">
        <f t="shared" si="4"/>
        <v>8584.3799999999992</v>
      </c>
      <c r="AL9" s="1">
        <v>7441.72</v>
      </c>
      <c r="AM9" s="1">
        <v>0</v>
      </c>
      <c r="AN9" s="15">
        <f t="shared" si="5"/>
        <v>7441.72</v>
      </c>
      <c r="AO9" s="41">
        <f t="shared" si="6"/>
        <v>5.7673499999999995</v>
      </c>
      <c r="AP9" s="17">
        <f t="shared" si="7"/>
        <v>111.6258</v>
      </c>
    </row>
    <row r="10" spans="1:42" x14ac:dyDescent="0.2">
      <c r="A10" s="9" t="s">
        <v>60</v>
      </c>
      <c r="B10" s="2">
        <v>1080.29</v>
      </c>
      <c r="C10" s="1">
        <v>0</v>
      </c>
      <c r="D10" s="1">
        <v>0</v>
      </c>
      <c r="E10" s="15">
        <f t="shared" si="0"/>
        <v>0</v>
      </c>
      <c r="F10" s="1">
        <v>146.94999999999999</v>
      </c>
      <c r="G10" s="1">
        <v>0</v>
      </c>
      <c r="H10" s="15">
        <f t="shared" si="1"/>
        <v>146.94999999999999</v>
      </c>
      <c r="I10" s="1">
        <v>0</v>
      </c>
      <c r="J10" s="1">
        <v>0</v>
      </c>
      <c r="K10" s="1">
        <v>0</v>
      </c>
      <c r="L10" s="1">
        <v>0</v>
      </c>
      <c r="M10" s="15">
        <f t="shared" si="2"/>
        <v>0</v>
      </c>
      <c r="N10" s="17">
        <f t="shared" si="3"/>
        <v>2.2042499999999996</v>
      </c>
      <c r="O10" s="1">
        <v>570.39</v>
      </c>
      <c r="P10" s="1"/>
      <c r="Q10" s="2">
        <f t="shared" si="8"/>
        <v>570.39</v>
      </c>
      <c r="R10" s="1">
        <v>544.70000000000005</v>
      </c>
      <c r="S10" s="1"/>
      <c r="T10" s="2">
        <f t="shared" si="9"/>
        <v>544.70000000000005</v>
      </c>
      <c r="U10" s="1">
        <v>0</v>
      </c>
      <c r="V10" s="1">
        <v>0</v>
      </c>
      <c r="W10" s="1">
        <v>0</v>
      </c>
      <c r="X10" s="1">
        <v>0</v>
      </c>
      <c r="Y10" s="1">
        <v>173.46</v>
      </c>
      <c r="Z10" s="1">
        <v>173.46</v>
      </c>
      <c r="AA10" s="1">
        <v>0</v>
      </c>
      <c r="AB10" s="1">
        <v>0</v>
      </c>
      <c r="AC10" s="1">
        <v>1787.2</v>
      </c>
      <c r="AD10" s="1">
        <v>1755.14</v>
      </c>
      <c r="AE10" s="1">
        <v>332.74</v>
      </c>
      <c r="AF10" s="1">
        <v>316.79000000000002</v>
      </c>
      <c r="AG10" s="1">
        <v>2072.41</v>
      </c>
      <c r="AH10" s="1">
        <v>1980.01</v>
      </c>
      <c r="AI10" s="1">
        <v>8584.3799999999992</v>
      </c>
      <c r="AJ10" s="1">
        <v>0</v>
      </c>
      <c r="AK10" s="15">
        <f t="shared" si="4"/>
        <v>8584.3799999999992</v>
      </c>
      <c r="AL10" s="1">
        <v>8060.72</v>
      </c>
      <c r="AM10" s="1">
        <v>0</v>
      </c>
      <c r="AN10" s="15">
        <f t="shared" si="5"/>
        <v>8060.72</v>
      </c>
      <c r="AO10" s="41">
        <f t="shared" si="6"/>
        <v>4.7518500000000001</v>
      </c>
      <c r="AP10" s="17">
        <f t="shared" si="7"/>
        <v>120.91079999999999</v>
      </c>
    </row>
    <row r="11" spans="1:42" x14ac:dyDescent="0.2">
      <c r="A11" s="9" t="s">
        <v>60</v>
      </c>
      <c r="B11" s="2">
        <v>1080.29</v>
      </c>
      <c r="C11" s="1"/>
      <c r="D11" s="1"/>
      <c r="E11" s="15">
        <f t="shared" si="0"/>
        <v>0</v>
      </c>
      <c r="F11" s="1"/>
      <c r="G11" s="1"/>
      <c r="H11" s="15">
        <f t="shared" si="1"/>
        <v>0</v>
      </c>
      <c r="I11" s="1"/>
      <c r="J11" s="1"/>
      <c r="K11" s="1"/>
      <c r="L11" s="1"/>
      <c r="M11" s="15">
        <f t="shared" si="2"/>
        <v>0</v>
      </c>
      <c r="N11" s="17">
        <f t="shared" si="3"/>
        <v>0</v>
      </c>
      <c r="O11" s="1"/>
      <c r="P11" s="1"/>
      <c r="Q11" s="2">
        <f t="shared" si="8"/>
        <v>0</v>
      </c>
      <c r="R11" s="1"/>
      <c r="S11" s="1"/>
      <c r="T11" s="2">
        <f t="shared" si="9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5">
        <f t="shared" si="4"/>
        <v>0</v>
      </c>
      <c r="AL11" s="1"/>
      <c r="AM11" s="1"/>
      <c r="AN11" s="15">
        <f t="shared" si="5"/>
        <v>0</v>
      </c>
      <c r="AO11" s="41">
        <f t="shared" si="6"/>
        <v>0</v>
      </c>
      <c r="AP11" s="17">
        <f t="shared" si="7"/>
        <v>0</v>
      </c>
    </row>
    <row r="12" spans="1:42" x14ac:dyDescent="0.2">
      <c r="A12" s="9" t="s">
        <v>60</v>
      </c>
      <c r="B12" s="2">
        <v>1080.29</v>
      </c>
      <c r="C12" s="1"/>
      <c r="D12" s="1"/>
      <c r="E12" s="15">
        <f t="shared" si="0"/>
        <v>0</v>
      </c>
      <c r="F12" s="1"/>
      <c r="G12" s="1"/>
      <c r="H12" s="15">
        <f t="shared" si="1"/>
        <v>0</v>
      </c>
      <c r="I12" s="1"/>
      <c r="J12" s="1"/>
      <c r="K12" s="1"/>
      <c r="L12" s="1"/>
      <c r="M12" s="15">
        <f t="shared" si="2"/>
        <v>0</v>
      </c>
      <c r="N12" s="17">
        <f t="shared" si="3"/>
        <v>0</v>
      </c>
      <c r="O12" s="1"/>
      <c r="P12" s="1"/>
      <c r="Q12" s="2">
        <f t="shared" si="8"/>
        <v>0</v>
      </c>
      <c r="R12" s="1"/>
      <c r="S12" s="1"/>
      <c r="T12" s="2">
        <f t="shared" si="9"/>
        <v>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5">
        <f t="shared" si="4"/>
        <v>0</v>
      </c>
      <c r="AL12" s="1"/>
      <c r="AM12" s="1"/>
      <c r="AN12" s="15">
        <f t="shared" si="5"/>
        <v>0</v>
      </c>
      <c r="AO12" s="41">
        <f t="shared" si="6"/>
        <v>0</v>
      </c>
      <c r="AP12" s="17">
        <f t="shared" si="7"/>
        <v>0</v>
      </c>
    </row>
    <row r="13" spans="1:42" x14ac:dyDescent="0.2">
      <c r="A13" s="9" t="s">
        <v>60</v>
      </c>
      <c r="B13" s="2">
        <v>1080.29</v>
      </c>
      <c r="C13" s="1"/>
      <c r="D13" s="1"/>
      <c r="E13" s="15">
        <f t="shared" si="0"/>
        <v>0</v>
      </c>
      <c r="F13" s="1"/>
      <c r="G13" s="1"/>
      <c r="H13" s="15">
        <f t="shared" si="1"/>
        <v>0</v>
      </c>
      <c r="I13" s="1"/>
      <c r="J13" s="1"/>
      <c r="K13" s="1"/>
      <c r="L13" s="1"/>
      <c r="M13" s="15">
        <f t="shared" si="2"/>
        <v>0</v>
      </c>
      <c r="N13" s="17">
        <f t="shared" si="3"/>
        <v>0</v>
      </c>
      <c r="O13" s="1"/>
      <c r="P13" s="1"/>
      <c r="Q13" s="2">
        <f t="shared" si="8"/>
        <v>0</v>
      </c>
      <c r="R13" s="1"/>
      <c r="S13" s="1"/>
      <c r="T13" s="2">
        <f t="shared" si="9"/>
        <v>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5">
        <f t="shared" si="4"/>
        <v>0</v>
      </c>
      <c r="AL13" s="1"/>
      <c r="AM13" s="1"/>
      <c r="AN13" s="15">
        <f t="shared" si="5"/>
        <v>0</v>
      </c>
      <c r="AO13" s="41">
        <f t="shared" si="6"/>
        <v>0</v>
      </c>
      <c r="AP13" s="17">
        <f t="shared" si="7"/>
        <v>0</v>
      </c>
    </row>
    <row r="14" spans="1:42" ht="13.5" thickBot="1" x14ac:dyDescent="0.25">
      <c r="A14" s="9" t="s">
        <v>60</v>
      </c>
      <c r="B14" s="2">
        <v>1080.29</v>
      </c>
      <c r="C14" s="5"/>
      <c r="D14" s="5"/>
      <c r="E14" s="15">
        <f t="shared" si="0"/>
        <v>0</v>
      </c>
      <c r="F14" s="5"/>
      <c r="G14" s="5"/>
      <c r="H14" s="15">
        <f t="shared" si="1"/>
        <v>0</v>
      </c>
      <c r="I14" s="5"/>
      <c r="J14" s="5"/>
      <c r="K14" s="5"/>
      <c r="L14" s="5"/>
      <c r="M14" s="15">
        <f t="shared" si="2"/>
        <v>0</v>
      </c>
      <c r="N14" s="17">
        <f t="shared" si="3"/>
        <v>0</v>
      </c>
      <c r="O14" s="5"/>
      <c r="P14" s="5"/>
      <c r="Q14" s="2">
        <f t="shared" si="8"/>
        <v>0</v>
      </c>
      <c r="R14" s="5"/>
      <c r="S14" s="5"/>
      <c r="T14" s="2">
        <f t="shared" si="9"/>
        <v>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5">
        <f t="shared" si="4"/>
        <v>0</v>
      </c>
      <c r="AL14" s="5"/>
      <c r="AM14" s="5"/>
      <c r="AN14" s="15">
        <f t="shared" si="5"/>
        <v>0</v>
      </c>
      <c r="AO14" s="41">
        <f t="shared" si="6"/>
        <v>0</v>
      </c>
      <c r="AP14" s="17">
        <f t="shared" si="7"/>
        <v>0</v>
      </c>
    </row>
    <row r="15" spans="1:42" ht="13.5" thickBot="1" x14ac:dyDescent="0.25">
      <c r="A15" s="7" t="s">
        <v>11</v>
      </c>
      <c r="B15" s="6">
        <v>0</v>
      </c>
      <c r="C15" s="6">
        <f t="shared" ref="C15:G15" si="10">SUM(C3:C14)</f>
        <v>3850.14</v>
      </c>
      <c r="D15" s="6">
        <f t="shared" si="10"/>
        <v>425.05</v>
      </c>
      <c r="E15" s="16">
        <f t="shared" si="10"/>
        <v>4275.1899999999996</v>
      </c>
      <c r="F15" s="6">
        <f t="shared" si="10"/>
        <v>3559.32</v>
      </c>
      <c r="G15" s="6">
        <f t="shared" si="10"/>
        <v>0</v>
      </c>
      <c r="H15" s="16">
        <f t="shared" ref="H15:AI15" si="11">SUM(H3:H14)</f>
        <v>3559.32</v>
      </c>
      <c r="I15" s="6">
        <f t="shared" si="11"/>
        <v>0</v>
      </c>
      <c r="J15" s="6">
        <f t="shared" si="11"/>
        <v>0</v>
      </c>
      <c r="K15" s="6">
        <f t="shared" si="11"/>
        <v>0</v>
      </c>
      <c r="L15" s="6">
        <f t="shared" si="11"/>
        <v>0</v>
      </c>
      <c r="M15" s="16">
        <f t="shared" si="11"/>
        <v>0</v>
      </c>
      <c r="N15" s="18">
        <f t="shared" si="11"/>
        <v>53.389800000000001</v>
      </c>
      <c r="O15" s="7">
        <f t="shared" si="11"/>
        <v>1673.1599999999999</v>
      </c>
      <c r="P15" s="43">
        <f>SUM(P3:P14)</f>
        <v>72.69</v>
      </c>
      <c r="Q15" s="43">
        <f>SUM(Q3:Q14)</f>
        <v>1745.85</v>
      </c>
      <c r="R15" s="6">
        <f t="shared" si="11"/>
        <v>1263.27</v>
      </c>
      <c r="S15" s="6">
        <f>SUM(S3:S14)</f>
        <v>0</v>
      </c>
      <c r="T15" s="6">
        <f>SUM(T3:T14)</f>
        <v>1263.27</v>
      </c>
      <c r="U15" s="6">
        <f t="shared" si="11"/>
        <v>0</v>
      </c>
      <c r="V15" s="6">
        <f t="shared" si="11"/>
        <v>0</v>
      </c>
      <c r="W15" s="6">
        <f t="shared" si="11"/>
        <v>0</v>
      </c>
      <c r="X15" s="6">
        <f t="shared" si="11"/>
        <v>0</v>
      </c>
      <c r="Y15" s="6">
        <f t="shared" si="11"/>
        <v>511.71000000000004</v>
      </c>
      <c r="Z15" s="6">
        <f t="shared" si="11"/>
        <v>338.25</v>
      </c>
      <c r="AA15" s="6">
        <f t="shared" si="11"/>
        <v>0</v>
      </c>
      <c r="AB15" s="6">
        <f t="shared" si="11"/>
        <v>0</v>
      </c>
      <c r="AC15" s="6">
        <f t="shared" si="11"/>
        <v>5285.59</v>
      </c>
      <c r="AD15" s="6">
        <f t="shared" si="11"/>
        <v>4085.8900000000003</v>
      </c>
      <c r="AE15" s="6">
        <f t="shared" si="11"/>
        <v>950.69</v>
      </c>
      <c r="AF15" s="6">
        <f t="shared" si="11"/>
        <v>713.49</v>
      </c>
      <c r="AG15" s="6">
        <f t="shared" si="11"/>
        <v>6103.1299999999992</v>
      </c>
      <c r="AH15" s="8">
        <f t="shared" si="11"/>
        <v>4612.04</v>
      </c>
      <c r="AI15" s="6">
        <f t="shared" si="11"/>
        <v>21589.309999999998</v>
      </c>
      <c r="AJ15" s="6">
        <f>SUM(AJ3:AJ14)</f>
        <v>488.02</v>
      </c>
      <c r="AK15" s="16">
        <f>SUM(AK3:AK14)</f>
        <v>22077.329999999998</v>
      </c>
      <c r="AL15" s="6">
        <f>SUM(AL3:AL14)</f>
        <v>15691.7</v>
      </c>
      <c r="AM15" s="6">
        <f>SUM(AM3:AM14)</f>
        <v>0</v>
      </c>
      <c r="AN15" s="16">
        <f>SUM(AN3:AN14)</f>
        <v>15691.7</v>
      </c>
      <c r="AO15" s="16">
        <f t="shared" ref="AO15" si="12">SUM(AO3:AO14)</f>
        <v>10.702349999999999</v>
      </c>
      <c r="AP15" s="18">
        <f t="shared" ref="AP15" si="13">SUM(AP3:AP14)</f>
        <v>235.37549999999999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20" sqref="E20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51" t="s">
        <v>70</v>
      </c>
      <c r="B2" s="51"/>
      <c r="C2" s="51"/>
      <c r="D2" s="51"/>
      <c r="E2" s="51"/>
      <c r="F2" s="51"/>
      <c r="G2" s="51"/>
    </row>
    <row r="3" spans="1:7" ht="23.25" x14ac:dyDescent="0.35">
      <c r="A3" s="22"/>
      <c r="B3" s="22"/>
      <c r="C3" s="22"/>
      <c r="D3" s="22"/>
      <c r="E3" s="22"/>
      <c r="F3" s="22"/>
      <c r="G3" s="22"/>
    </row>
    <row r="4" spans="1:7" ht="15.75" x14ac:dyDescent="0.25">
      <c r="A4" s="52" t="s">
        <v>66</v>
      </c>
      <c r="B4" s="52"/>
      <c r="C4" s="52"/>
      <c r="D4" s="52"/>
      <c r="E4" s="52"/>
      <c r="F4" s="52"/>
      <c r="G4" s="23">
        <v>130524.36</v>
      </c>
    </row>
    <row r="5" spans="1:7" ht="13.5" thickBot="1" x14ac:dyDescent="0.25"/>
    <row r="6" spans="1:7" ht="60" customHeight="1" thickBot="1" x14ac:dyDescent="0.3">
      <c r="A6" s="24"/>
      <c r="B6" s="25" t="s">
        <v>44</v>
      </c>
      <c r="C6" s="25" t="s">
        <v>45</v>
      </c>
      <c r="D6" s="25" t="s">
        <v>46</v>
      </c>
      <c r="E6" s="25" t="s">
        <v>47</v>
      </c>
      <c r="F6" s="25" t="s">
        <v>48</v>
      </c>
      <c r="G6" s="26" t="s">
        <v>49</v>
      </c>
    </row>
    <row r="7" spans="1:7" x14ac:dyDescent="0.2">
      <c r="A7" s="9" t="s">
        <v>0</v>
      </c>
      <c r="B7" s="2">
        <f>'выборка 15'!C15</f>
        <v>3850.14</v>
      </c>
      <c r="C7" s="2">
        <f>'выборка 15'!F15</f>
        <v>3559.32</v>
      </c>
      <c r="D7" s="53">
        <f>'расход по дому ТР 15'!I18</f>
        <v>53.389800000000001</v>
      </c>
      <c r="E7" s="2">
        <v>437.77</v>
      </c>
      <c r="F7" s="2">
        <v>0</v>
      </c>
      <c r="G7" s="53">
        <f>C13-D13</f>
        <v>3505.9302000000002</v>
      </c>
    </row>
    <row r="8" spans="1:7" x14ac:dyDescent="0.2">
      <c r="A8" s="4" t="s">
        <v>50</v>
      </c>
      <c r="B8" s="1">
        <v>0</v>
      </c>
      <c r="C8" s="1">
        <v>0</v>
      </c>
      <c r="D8" s="54"/>
      <c r="E8" s="1">
        <v>0</v>
      </c>
      <c r="F8" s="1">
        <v>0</v>
      </c>
      <c r="G8" s="54"/>
    </row>
    <row r="9" spans="1:7" x14ac:dyDescent="0.2">
      <c r="A9" s="4" t="s">
        <v>51</v>
      </c>
      <c r="B9" s="1">
        <v>0</v>
      </c>
      <c r="C9" s="1">
        <v>0</v>
      </c>
      <c r="D9" s="54"/>
      <c r="E9" s="1">
        <v>0</v>
      </c>
      <c r="F9" s="1">
        <v>0</v>
      </c>
      <c r="G9" s="54"/>
    </row>
    <row r="10" spans="1:7" x14ac:dyDescent="0.2">
      <c r="A10" s="9" t="s">
        <v>52</v>
      </c>
      <c r="B10" s="1">
        <f>'выборка 15'!D15</f>
        <v>425.05</v>
      </c>
      <c r="C10" s="1">
        <f>'выборка 15'!G15</f>
        <v>0</v>
      </c>
      <c r="D10" s="54"/>
      <c r="E10" s="1">
        <v>0</v>
      </c>
      <c r="F10" s="1">
        <v>0</v>
      </c>
      <c r="G10" s="54"/>
    </row>
    <row r="11" spans="1:7" x14ac:dyDescent="0.2">
      <c r="A11" s="4" t="s">
        <v>53</v>
      </c>
      <c r="B11" s="1">
        <v>0</v>
      </c>
      <c r="C11" s="1">
        <v>0</v>
      </c>
      <c r="D11" s="54"/>
      <c r="E11" s="1">
        <v>0</v>
      </c>
      <c r="F11" s="1">
        <v>0</v>
      </c>
      <c r="G11" s="54"/>
    </row>
    <row r="12" spans="1:7" ht="13.5" thickBot="1" x14ac:dyDescent="0.25">
      <c r="A12" s="27" t="s">
        <v>54</v>
      </c>
      <c r="B12" s="1">
        <v>0</v>
      </c>
      <c r="C12" s="1">
        <v>0</v>
      </c>
      <c r="D12" s="55"/>
      <c r="E12" s="1">
        <v>0</v>
      </c>
      <c r="F12" s="1">
        <v>0</v>
      </c>
      <c r="G12" s="55"/>
    </row>
    <row r="13" spans="1:7" ht="15.75" thickBot="1" x14ac:dyDescent="0.3">
      <c r="A13" s="28" t="s">
        <v>55</v>
      </c>
      <c r="B13" s="29">
        <f>SUM(B7:B12)</f>
        <v>4275.1899999999996</v>
      </c>
      <c r="C13" s="29">
        <f>SUM(C7:C12)</f>
        <v>3559.32</v>
      </c>
      <c r="D13" s="30">
        <f>SUM(D7)</f>
        <v>53.389800000000001</v>
      </c>
      <c r="E13" s="29">
        <f>SUM(E7:E12)</f>
        <v>437.77</v>
      </c>
      <c r="F13" s="29">
        <f>SUM(F7:F12)</f>
        <v>0</v>
      </c>
      <c r="G13" s="42">
        <f>G7</f>
        <v>3505.9302000000002</v>
      </c>
    </row>
    <row r="15" spans="1:7" ht="15.75" x14ac:dyDescent="0.25">
      <c r="A15" s="52" t="s">
        <v>68</v>
      </c>
      <c r="B15" s="52"/>
      <c r="C15" s="52"/>
      <c r="D15" s="52"/>
      <c r="E15" s="52"/>
      <c r="F15" s="52"/>
      <c r="G15" s="31">
        <f>G4+C13-D13</f>
        <v>134030.29019999999</v>
      </c>
    </row>
    <row r="17" spans="1:5" x14ac:dyDescent="0.2">
      <c r="A17" s="50" t="s">
        <v>67</v>
      </c>
      <c r="B17" s="50"/>
      <c r="C17" s="50"/>
      <c r="D17" s="50"/>
      <c r="E17" s="50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E30" sqref="E30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62" t="s">
        <v>69</v>
      </c>
      <c r="B1" s="62"/>
      <c r="C1" s="62"/>
      <c r="D1" s="62"/>
      <c r="E1" s="62"/>
      <c r="F1" s="62"/>
      <c r="G1" s="62"/>
      <c r="H1" s="62"/>
      <c r="I1" s="62"/>
    </row>
    <row r="2" spans="1:9" ht="16.5" customHeight="1" x14ac:dyDescent="0.2">
      <c r="A2" s="63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65" t="s">
        <v>6</v>
      </c>
      <c r="G2" s="65" t="s">
        <v>7</v>
      </c>
      <c r="H2" s="65" t="s">
        <v>8</v>
      </c>
      <c r="I2" s="65" t="s">
        <v>9</v>
      </c>
    </row>
    <row r="3" spans="1:9" ht="29.25" customHeight="1" thickBot="1" x14ac:dyDescent="0.25">
      <c r="A3" s="64"/>
      <c r="B3" s="66"/>
      <c r="C3" s="66"/>
      <c r="D3" s="66"/>
      <c r="E3" s="66"/>
      <c r="F3" s="66"/>
      <c r="G3" s="66"/>
      <c r="H3" s="66"/>
      <c r="I3" s="66"/>
    </row>
    <row r="4" spans="1:9" x14ac:dyDescent="0.2">
      <c r="A4" s="2"/>
      <c r="B4" s="2"/>
      <c r="C4" s="2"/>
      <c r="D4" s="2"/>
      <c r="E4" s="2"/>
      <c r="F4" s="2"/>
      <c r="G4" s="2"/>
      <c r="H4" s="19"/>
      <c r="I4" s="2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2"/>
      <c r="B6" s="2"/>
      <c r="C6" s="2"/>
      <c r="D6" s="2"/>
      <c r="E6" s="2"/>
      <c r="F6" s="2"/>
      <c r="G6" s="2"/>
      <c r="H6" s="19"/>
      <c r="I6" s="2"/>
    </row>
    <row r="7" spans="1:9" hidden="1" x14ac:dyDescent="0.2">
      <c r="A7" s="2">
        <v>4</v>
      </c>
      <c r="B7" s="2"/>
      <c r="C7" s="2"/>
      <c r="D7" s="2"/>
      <c r="E7" s="2"/>
      <c r="F7" s="2"/>
      <c r="G7" s="2"/>
      <c r="H7" s="19"/>
      <c r="I7" s="2"/>
    </row>
    <row r="8" spans="1:9" hidden="1" x14ac:dyDescent="0.2">
      <c r="A8" s="2"/>
      <c r="B8" s="2"/>
      <c r="C8" s="2"/>
      <c r="D8" s="2"/>
      <c r="E8" s="2"/>
      <c r="F8" s="2"/>
      <c r="G8" s="2"/>
      <c r="H8" s="19"/>
      <c r="I8" s="2"/>
    </row>
    <row r="9" spans="1:9" hidden="1" x14ac:dyDescent="0.2">
      <c r="A9" s="2"/>
      <c r="B9" s="2"/>
      <c r="C9" s="2"/>
      <c r="D9" s="2"/>
      <c r="E9" s="2"/>
      <c r="F9" s="2"/>
      <c r="G9" s="2"/>
      <c r="H9" s="19"/>
      <c r="I9" s="2"/>
    </row>
    <row r="10" spans="1:9" hidden="1" x14ac:dyDescent="0.2">
      <c r="A10" s="2"/>
      <c r="B10" s="2"/>
      <c r="C10" s="2"/>
      <c r="D10" s="2"/>
      <c r="E10" s="2"/>
      <c r="F10" s="2"/>
      <c r="G10" s="2"/>
      <c r="H10" s="19"/>
      <c r="I10" s="2"/>
    </row>
    <row r="11" spans="1:9" hidden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idden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idden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idden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idden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idden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3.5" thickBot="1" x14ac:dyDescent="0.25">
      <c r="A17" s="56" t="s">
        <v>10</v>
      </c>
      <c r="B17" s="57"/>
      <c r="C17" s="57"/>
      <c r="D17" s="57"/>
      <c r="E17" s="57"/>
      <c r="F17" s="57"/>
      <c r="G17" s="57"/>
      <c r="H17" s="58"/>
      <c r="I17" s="20">
        <f>'выборка 15'!M15+'выборка 15'!N15</f>
        <v>53.389800000000001</v>
      </c>
    </row>
    <row r="18" spans="1:9" ht="15.75" thickBot="1" x14ac:dyDescent="0.3">
      <c r="A18" s="59" t="s">
        <v>11</v>
      </c>
      <c r="B18" s="60"/>
      <c r="C18" s="60"/>
      <c r="D18" s="60"/>
      <c r="E18" s="60"/>
      <c r="F18" s="60"/>
      <c r="G18" s="60"/>
      <c r="H18" s="61"/>
      <c r="I18" s="21">
        <f>SUM(I4:I17)</f>
        <v>53.389800000000001</v>
      </c>
    </row>
    <row r="21" spans="1:9" x14ac:dyDescent="0.2">
      <c r="A21" s="50" t="s">
        <v>65</v>
      </c>
      <c r="B21" s="50"/>
      <c r="C21" s="50"/>
      <c r="D21" s="50"/>
      <c r="E21" s="50"/>
    </row>
  </sheetData>
  <mergeCells count="13">
    <mergeCell ref="A17:H17"/>
    <mergeCell ref="A18:H18"/>
    <mergeCell ref="A21:E21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"/>
  <sheetViews>
    <sheetView tabSelected="1" workbookViewId="0">
      <selection activeCell="K6" sqref="K6"/>
    </sheetView>
  </sheetViews>
  <sheetFormatPr defaultRowHeight="12.75" x14ac:dyDescent="0.2"/>
  <cols>
    <col min="1" max="1" width="3.42578125" customWidth="1"/>
    <col min="3" max="3" width="28" customWidth="1"/>
    <col min="4" max="4" width="36.28515625" customWidth="1"/>
    <col min="5" max="5" width="18.5703125" customWidth="1"/>
    <col min="6" max="6" width="15" customWidth="1"/>
  </cols>
  <sheetData>
    <row r="2" spans="1:6" ht="17.25" x14ac:dyDescent="0.3">
      <c r="A2" s="69" t="s">
        <v>71</v>
      </c>
      <c r="B2" s="69"/>
      <c r="C2" s="69"/>
      <c r="D2" s="69"/>
      <c r="E2" s="69"/>
      <c r="F2" s="69"/>
    </row>
    <row r="3" spans="1:6" ht="17.25" x14ac:dyDescent="0.3">
      <c r="A3" s="69" t="s">
        <v>61</v>
      </c>
      <c r="B3" s="69"/>
      <c r="C3" s="69"/>
      <c r="D3" s="69"/>
      <c r="E3" s="69"/>
      <c r="F3" s="69"/>
    </row>
    <row r="4" spans="1:6" ht="17.25" x14ac:dyDescent="0.3">
      <c r="A4" s="69" t="s">
        <v>95</v>
      </c>
      <c r="B4" s="69"/>
      <c r="C4" s="69"/>
      <c r="D4" s="69"/>
      <c r="E4" s="69"/>
      <c r="F4" s="69"/>
    </row>
    <row r="5" spans="1:6" ht="13.5" thickBot="1" x14ac:dyDescent="0.25"/>
    <row r="6" spans="1:6" ht="45.75" thickBot="1" x14ac:dyDescent="0.25">
      <c r="A6" s="32" t="s">
        <v>1</v>
      </c>
      <c r="B6" s="33" t="s">
        <v>3</v>
      </c>
      <c r="C6" s="33" t="s">
        <v>56</v>
      </c>
      <c r="D6" s="33" t="s">
        <v>5</v>
      </c>
      <c r="E6" s="34" t="s">
        <v>72</v>
      </c>
      <c r="F6" s="3" t="s">
        <v>57</v>
      </c>
    </row>
    <row r="7" spans="1:6" x14ac:dyDescent="0.2">
      <c r="A7" s="35">
        <v>1</v>
      </c>
      <c r="B7" s="36" t="s">
        <v>74</v>
      </c>
      <c r="C7" s="37"/>
      <c r="D7" s="38" t="s">
        <v>75</v>
      </c>
      <c r="E7" s="39">
        <v>1</v>
      </c>
      <c r="F7" s="40">
        <v>260</v>
      </c>
    </row>
    <row r="8" spans="1:6" x14ac:dyDescent="0.2">
      <c r="A8" s="35">
        <v>2</v>
      </c>
      <c r="B8" s="36" t="s">
        <v>74</v>
      </c>
      <c r="C8" s="37" t="s">
        <v>76</v>
      </c>
      <c r="D8" s="38" t="s">
        <v>77</v>
      </c>
      <c r="E8" s="39">
        <v>1</v>
      </c>
      <c r="F8" s="40">
        <v>94432</v>
      </c>
    </row>
    <row r="9" spans="1:6" x14ac:dyDescent="0.2">
      <c r="A9" s="35">
        <v>3</v>
      </c>
      <c r="B9" s="36" t="s">
        <v>74</v>
      </c>
      <c r="C9" s="37" t="s">
        <v>78</v>
      </c>
      <c r="D9" s="38" t="s">
        <v>79</v>
      </c>
      <c r="E9" s="39">
        <v>4</v>
      </c>
      <c r="F9" s="40">
        <v>3006</v>
      </c>
    </row>
    <row r="10" spans="1:6" ht="25.5" x14ac:dyDescent="0.2">
      <c r="A10" s="35">
        <v>4</v>
      </c>
      <c r="B10" s="36" t="s">
        <v>74</v>
      </c>
      <c r="C10" s="37"/>
      <c r="D10" s="38" t="s">
        <v>80</v>
      </c>
      <c r="E10" s="39">
        <v>106</v>
      </c>
      <c r="F10" s="40">
        <v>1575</v>
      </c>
    </row>
    <row r="11" spans="1:6" x14ac:dyDescent="0.2">
      <c r="A11" s="35">
        <v>5</v>
      </c>
      <c r="B11" s="36" t="s">
        <v>81</v>
      </c>
      <c r="C11" s="37"/>
      <c r="D11" s="38" t="s">
        <v>92</v>
      </c>
      <c r="E11" s="39"/>
      <c r="F11" s="40">
        <v>5100.6400000000003</v>
      </c>
    </row>
    <row r="12" spans="1:6" x14ac:dyDescent="0.2">
      <c r="A12" s="35">
        <v>6</v>
      </c>
      <c r="B12" s="36" t="s">
        <v>81</v>
      </c>
      <c r="C12" s="37" t="s">
        <v>82</v>
      </c>
      <c r="D12" s="38" t="s">
        <v>83</v>
      </c>
      <c r="E12" s="39">
        <v>1</v>
      </c>
      <c r="F12" s="40">
        <v>1303</v>
      </c>
    </row>
    <row r="13" spans="1:6" x14ac:dyDescent="0.2">
      <c r="A13" s="35">
        <v>7</v>
      </c>
      <c r="B13" s="36" t="s">
        <v>81</v>
      </c>
      <c r="C13" s="37" t="s">
        <v>84</v>
      </c>
      <c r="D13" s="38" t="s">
        <v>85</v>
      </c>
      <c r="E13" s="39">
        <v>1</v>
      </c>
      <c r="F13" s="40">
        <v>539</v>
      </c>
    </row>
    <row r="14" spans="1:6" ht="25.5" x14ac:dyDescent="0.2">
      <c r="A14" s="35">
        <v>8</v>
      </c>
      <c r="B14" s="36" t="s">
        <v>81</v>
      </c>
      <c r="C14" s="37"/>
      <c r="D14" s="38" t="s">
        <v>80</v>
      </c>
      <c r="E14" s="39">
        <v>107</v>
      </c>
      <c r="F14" s="40">
        <v>1602</v>
      </c>
    </row>
    <row r="15" spans="1:6" x14ac:dyDescent="0.2">
      <c r="A15" s="35">
        <v>9</v>
      </c>
      <c r="B15" s="36" t="s">
        <v>86</v>
      </c>
      <c r="C15" s="37" t="s">
        <v>76</v>
      </c>
      <c r="D15" s="38" t="s">
        <v>87</v>
      </c>
      <c r="E15" s="39">
        <v>1</v>
      </c>
      <c r="F15" s="40">
        <v>31</v>
      </c>
    </row>
    <row r="16" spans="1:6" x14ac:dyDescent="0.2">
      <c r="A16" s="35">
        <v>10</v>
      </c>
      <c r="B16" s="45" t="s">
        <v>88</v>
      </c>
      <c r="C16" s="37"/>
      <c r="D16" s="38" t="s">
        <v>89</v>
      </c>
      <c r="E16" s="38">
        <v>200</v>
      </c>
      <c r="F16" s="46">
        <v>703</v>
      </c>
    </row>
    <row r="17" spans="1:6" x14ac:dyDescent="0.2">
      <c r="A17" s="49">
        <v>11</v>
      </c>
      <c r="B17" s="45" t="s">
        <v>88</v>
      </c>
      <c r="C17" s="37" t="s">
        <v>90</v>
      </c>
      <c r="D17" s="38" t="s">
        <v>91</v>
      </c>
      <c r="E17" s="38">
        <v>1</v>
      </c>
      <c r="F17" s="46">
        <v>226</v>
      </c>
    </row>
    <row r="18" spans="1:6" x14ac:dyDescent="0.2">
      <c r="A18" s="49">
        <v>12</v>
      </c>
      <c r="B18" s="45" t="s">
        <v>93</v>
      </c>
      <c r="C18" s="37" t="s">
        <v>94</v>
      </c>
      <c r="D18" s="38" t="s">
        <v>89</v>
      </c>
      <c r="E18" s="38">
        <v>525</v>
      </c>
      <c r="F18" s="46">
        <v>1763</v>
      </c>
    </row>
    <row r="19" spans="1:6" ht="15.75" thickBot="1" x14ac:dyDescent="0.3">
      <c r="A19" s="70" t="s">
        <v>58</v>
      </c>
      <c r="B19" s="71"/>
      <c r="C19" s="47"/>
      <c r="D19" s="47"/>
      <c r="E19" s="47"/>
      <c r="F19" s="48">
        <f>SUM(F7:F18)</f>
        <v>110540.64</v>
      </c>
    </row>
    <row r="20" spans="1:6" x14ac:dyDescent="0.2">
      <c r="A20" s="67"/>
      <c r="B20" s="68"/>
      <c r="C20" s="68"/>
      <c r="D20" s="68"/>
      <c r="E20" s="68"/>
      <c r="F20" s="68"/>
    </row>
    <row r="24" spans="1:6" ht="15" x14ac:dyDescent="0.25">
      <c r="A24" s="44" t="s">
        <v>73</v>
      </c>
      <c r="B24" s="44"/>
      <c r="C24" s="44"/>
      <c r="D24" s="44"/>
      <c r="E24" s="44"/>
      <c r="F24" s="44"/>
    </row>
  </sheetData>
  <mergeCells count="5">
    <mergeCell ref="A20:F20"/>
    <mergeCell ref="A2:F2"/>
    <mergeCell ref="A3:F3"/>
    <mergeCell ref="A4:F4"/>
    <mergeCell ref="A19:B19"/>
  </mergeCells>
  <pageMargins left="0.7" right="0.7" top="0.75" bottom="0.75" header="0.3" footer="0.3"/>
  <pageSetup paperSize="9"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отчет тек. ремонт</vt:lpstr>
      <vt:lpstr>расход по дому ТР 15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2016-01-26T05:37:27Z</cp:lastPrinted>
  <dcterms:created xsi:type="dcterms:W3CDTF">2015-02-24T21:57:31Z</dcterms:created>
  <dcterms:modified xsi:type="dcterms:W3CDTF">2017-10-29T20:18:05Z</dcterms:modified>
</cp:coreProperties>
</file>