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8195" windowHeight="11265" firstSheet="1" activeTab="2"/>
  </bookViews>
  <sheets>
    <sheet name="выборка 15" sheetId="3" state="hidden" r:id="rId1"/>
    <sheet name="отчет ТР 01.11.2017" sheetId="21" r:id="rId2"/>
    <sheet name="расход  ТР  01.11.2017 (2)" sheetId="22" r:id="rId3"/>
    <sheet name="отчет сод. жилья" sheetId="5" state="hidden" r:id="rId4"/>
    <sheet name="расход по дому ТО" sheetId="6" state="hidden" r:id="rId5"/>
  </sheets>
  <calcPr calcId="145621"/>
</workbook>
</file>

<file path=xl/calcChain.xml><?xml version="1.0" encoding="utf-8"?>
<calcChain xmlns="http://schemas.openxmlformats.org/spreadsheetml/2006/main">
  <c r="G22" i="22" l="1"/>
  <c r="C9" i="21"/>
  <c r="B9" i="21"/>
  <c r="D9" i="21" l="1"/>
  <c r="D12" i="21" s="1"/>
  <c r="F9" i="3" l="1"/>
  <c r="AI9" i="3" l="1"/>
  <c r="D10" i="5"/>
  <c r="D9" i="5"/>
  <c r="P15" i="3"/>
  <c r="S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T15" i="3"/>
  <c r="AP15" i="3"/>
  <c r="I22" i="6" s="1"/>
  <c r="G15" i="3"/>
  <c r="D15" i="3"/>
  <c r="C22" i="5" l="1"/>
  <c r="B22" i="5"/>
  <c r="I23" i="6"/>
  <c r="D8" i="5" s="1"/>
  <c r="D14" i="5" s="1"/>
  <c r="E24" i="5" l="1"/>
  <c r="AL15" i="3"/>
  <c r="AI15" i="3"/>
  <c r="AN15" i="3"/>
  <c r="C8" i="5" s="1"/>
  <c r="AK15" i="3"/>
  <c r="B8" i="5" s="1"/>
  <c r="B14" i="5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M15" i="3"/>
  <c r="H15" i="3"/>
  <c r="E15" i="3"/>
  <c r="E22" i="5" l="1"/>
  <c r="C14" i="5"/>
  <c r="E16" i="5" s="1"/>
  <c r="N15" i="3"/>
  <c r="E8" i="5" l="1"/>
</calcChain>
</file>

<file path=xl/sharedStrings.xml><?xml version="1.0" encoding="utf-8"?>
<sst xmlns="http://schemas.openxmlformats.org/spreadsheetml/2006/main" count="166" uniqueCount="123">
  <si>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</si>
  <si>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</si>
  <si>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</si>
  <si>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</si>
  <si>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</si>
  <si>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</si>
  <si>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</si>
  <si>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</si>
  <si>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</si>
  <si>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</si>
  <si>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</si>
  <si>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</si>
  <si>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</si>
  <si>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</si>
  <si>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</si>
  <si>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</si>
  <si>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</si>
  <si>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</si>
  <si>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</si>
  <si>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</si>
  <si>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</si>
  <si>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</si>
  <si>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</si>
  <si>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</si>
  <si>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</si>
  <si>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</si>
  <si>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</si>
  <si>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</si>
  <si>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</si>
  <si>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</si>
  <si>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</si>
  <si>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</si>
  <si>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</si>
  <si>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</si>
  <si>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</si>
  <si>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</si>
  <si>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</si>
  <si>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</si>
  <si>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</si>
  <si>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</si>
  <si>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</si>
  <si>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</si>
  <si>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</si>
  <si>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остаток по заданному,периоду,руб.</t>
  </si>
  <si>
    <t>Ремонт жилья: субабоненты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</si>
  <si>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</si>
  <si>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</si>
  <si>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</si>
  <si>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</si>
  <si>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</si>
  <si>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</si>
  <si>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</si>
  <si>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</si>
  <si>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</si>
  <si>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</si>
  <si>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</si>
  <si>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</si>
  <si>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</si>
  <si>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</si>
  <si>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</si>
  <si>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</si>
  <si>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Пархоменко, 19</t>
  </si>
  <si>
    <t>в доме по адресу ул.Пархоменко, 19</t>
  </si>
  <si>
    <t>Итого</t>
  </si>
  <si>
    <t>начислено за дымоходы и вент каналы.жил.</t>
  </si>
  <si>
    <t>получено за дымоходы и вент каналы. Жил</t>
  </si>
  <si>
    <t>Остаток денежных средств дома на 01.06.2015 г</t>
  </si>
  <si>
    <t>Объем выполненных работ</t>
  </si>
  <si>
    <t>июнь</t>
  </si>
  <si>
    <t>Устройство аншлага</t>
  </si>
  <si>
    <t>Информационная табличка с указаниями обслж. Компании - 2 шт., информационная доска -2 шт.</t>
  </si>
  <si>
    <t>кв. 50</t>
  </si>
  <si>
    <t>Ремонт электрооборудования</t>
  </si>
  <si>
    <t>427, 10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</si>
  <si>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</si>
  <si>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</si>
  <si>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Пархоменко, 19</t>
  </si>
  <si>
    <t>Остаток денежных средств дома на 31.07.2015 г</t>
  </si>
  <si>
    <t>начислено совет МКД</t>
  </si>
  <si>
    <t>получено совет МКД</t>
  </si>
  <si>
    <t>январь</t>
  </si>
  <si>
    <t>март</t>
  </si>
  <si>
    <t>апрель</t>
  </si>
  <si>
    <t>май</t>
  </si>
  <si>
    <t>июль</t>
  </si>
  <si>
    <t>Ремонт жилья</t>
  </si>
  <si>
    <t>Генеральный директор ООО У0 "ТаганСервис"____________________________________________</t>
  </si>
  <si>
    <t>сентябрь</t>
  </si>
  <si>
    <t>август</t>
  </si>
  <si>
    <t>переходящее сальдо на 01.07.17 г</t>
  </si>
  <si>
    <t>этаж 8</t>
  </si>
  <si>
    <t>замена патрона</t>
  </si>
  <si>
    <t>кв. 71</t>
  </si>
  <si>
    <t>смена труб ГВС ф32мм</t>
  </si>
  <si>
    <t>февраль</t>
  </si>
  <si>
    <t>библиотека</t>
  </si>
  <si>
    <t>установка прожектора</t>
  </si>
  <si>
    <t>кв 44</t>
  </si>
  <si>
    <t>смена труб КНС ф110мм</t>
  </si>
  <si>
    <t>подъезд</t>
  </si>
  <si>
    <t>ремонт патрона, смена ламп</t>
  </si>
  <si>
    <t>кв. 39,40</t>
  </si>
  <si>
    <t>ремонт ЩЭ со сменой автоматов</t>
  </si>
  <si>
    <t>кв 35</t>
  </si>
  <si>
    <t>подъезд 2</t>
  </si>
  <si>
    <t>замена патрона, лампы</t>
  </si>
  <si>
    <t>установка выключателя</t>
  </si>
  <si>
    <t>ремонт выключателя, смена ламп</t>
  </si>
  <si>
    <t>прокладка провода</t>
  </si>
  <si>
    <t>кв. 47</t>
  </si>
  <si>
    <t>смена труб ХВС ф40мм</t>
  </si>
  <si>
    <t>ГВС и ХВС</t>
  </si>
  <si>
    <t>смена труб ф32мм</t>
  </si>
  <si>
    <t>УУТЭ</t>
  </si>
  <si>
    <t>изгот. и устан. решетки и двери</t>
  </si>
  <si>
    <t>кв.4,8,12,16,20,24,28,32,36</t>
  </si>
  <si>
    <t>смена труб ГВС и ХВС ф32мм</t>
  </si>
  <si>
    <t>остаток материалов после замены стояков</t>
  </si>
  <si>
    <t>смена ламп</t>
  </si>
  <si>
    <t>Информация о собранных и израсходованных денежных средствах по статье " Ремонт Жилья" за период с 01.01.2017 г по 31.10.2017 г по адресу ул. Пархоменко, 19</t>
  </si>
  <si>
    <t xml:space="preserve">Информация о выполненных работах по статье "Ремонт жилья" по адресу ул. Пархоменко,19  за период 01.01.2017 г по 31.10.2017 г </t>
  </si>
  <si>
    <t>Остаток денежных средств дома по статье "Ремонт жилья" на 31.10.2017 г</t>
  </si>
  <si>
    <t>дебиторская задолженность жителей по состоянию на 01.11.2017 г составляет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</si>
</sst>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11" xfId="0" applyBorder="1"/>
    <xf numFmtId="0" fontId="0" fillId="0" borderId="18" xfId="0" applyBorder="1"/>
    <xf numFmtId="0" fontId="0" fillId="0" borderId="19" xfId="0" applyBorder="1"/>
    <xf numFmtId="0" fontId="1" fillId="0" borderId="2" xfId="0" applyFont="1" applyBorder="1"/>
    <xf numFmtId="0" fontId="1" fillId="0" borderId="18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2" xfId="0" applyFill="1" applyBorder="1"/>
    <xf numFmtId="0" fontId="0" fillId="2" borderId="11" xfId="0" applyFill="1" applyBorder="1"/>
    <xf numFmtId="2" fontId="0" fillId="2" borderId="20" xfId="0" applyNumberFormat="1" applyFill="1" applyBorder="1"/>
    <xf numFmtId="2" fontId="0" fillId="2" borderId="12" xfId="0" applyNumberFormat="1" applyFill="1" applyBorder="1"/>
    <xf numFmtId="0" fontId="3" fillId="0" borderId="0" xfId="0" applyFont="1" applyAlignment="1">
      <alignment horizontal="left" wrapText="1"/>
    </xf>
    <xf numFmtId="0" fontId="0" fillId="0" borderId="18" xfId="0" applyBorder="1" applyAlignment="1">
      <alignment wrapText="1"/>
    </xf>
    <xf numFmtId="0" fontId="5" fillId="0" borderId="11" xfId="0" applyFont="1" applyBorder="1" applyAlignment="1">
      <alignment wrapText="1"/>
    </xf>
    <xf numFmtId="0" fontId="3" fillId="0" borderId="18" xfId="0" applyFont="1" applyBorder="1"/>
    <xf numFmtId="0" fontId="3" fillId="0" borderId="11" xfId="0" applyFont="1" applyBorder="1"/>
    <xf numFmtId="2" fontId="3" fillId="0" borderId="11" xfId="0" applyNumberFormat="1" applyFont="1" applyBorder="1"/>
    <xf numFmtId="2" fontId="3" fillId="0" borderId="0" xfId="0" applyNumberFormat="1" applyFont="1"/>
    <xf numFmtId="0" fontId="5" fillId="0" borderId="15" xfId="0" applyFont="1" applyBorder="1" applyAlignment="1">
      <alignment wrapText="1"/>
    </xf>
    <xf numFmtId="0" fontId="5" fillId="0" borderId="22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3" xfId="0" applyFont="1" applyBorder="1" applyAlignment="1">
      <alignment wrapText="1"/>
    </xf>
    <xf numFmtId="2" fontId="0" fillId="0" borderId="0" xfId="0" applyNumberFormat="1"/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vertical="center"/>
    </xf>
    <xf numFmtId="164" fontId="3" fillId="0" borderId="9" xfId="0" applyNumberFormat="1" applyFont="1" applyBorder="1" applyAlignment="1"/>
    <xf numFmtId="164" fontId="3" fillId="0" borderId="13" xfId="0" applyNumberFormat="1" applyFont="1" applyBorder="1" applyAlignment="1"/>
    <xf numFmtId="2" fontId="0" fillId="2" borderId="2" xfId="0" applyNumberFormat="1" applyFill="1" applyBorder="1"/>
    <xf numFmtId="2" fontId="3" fillId="0" borderId="19" xfId="0" applyNumberFormat="1" applyFont="1" applyBorder="1"/>
    <xf numFmtId="0" fontId="0" fillId="0" borderId="1" xfId="0" applyBorder="1" applyAlignment="1">
      <alignment wrapText="1"/>
    </xf>
    <xf numFmtId="0" fontId="0" fillId="0" borderId="10" xfId="0" applyBorder="1"/>
    <xf numFmtId="0" fontId="3" fillId="0" borderId="0" xfId="0" applyFont="1" applyBorder="1"/>
    <xf numFmtId="2" fontId="3" fillId="0" borderId="0" xfId="0" applyNumberFormat="1" applyFont="1" applyBorder="1"/>
    <xf numFmtId="2" fontId="0" fillId="0" borderId="3" xfId="0" applyNumberFormat="1" applyBorder="1" applyAlignment="1">
      <alignment vertical="center"/>
    </xf>
    <xf numFmtId="0" fontId="1" fillId="2" borderId="18" xfId="0" applyFont="1" applyFill="1" applyBorder="1" applyAlignment="1">
      <alignment wrapText="1"/>
    </xf>
    <xf numFmtId="2" fontId="0" fillId="2" borderId="11" xfId="0" applyNumberFormat="1" applyFill="1" applyBorder="1" applyAlignment="1">
      <alignment vertical="center"/>
    </xf>
    <xf numFmtId="2" fontId="0" fillId="2" borderId="19" xfId="0" applyNumberForma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0" fillId="0" borderId="25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 applyFill="1" applyBorder="1" applyAlignment="1"/>
    <xf numFmtId="0" fontId="8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2" fontId="4" fillId="0" borderId="0" xfId="0" applyNumberFormat="1" applyFont="1" applyAlignment="1">
      <alignment wrapText="1"/>
    </xf>
    <xf numFmtId="0" fontId="1" fillId="0" borderId="1" xfId="0" applyFont="1" applyBorder="1"/>
    <xf numFmtId="0" fontId="3" fillId="0" borderId="1" xfId="0" applyFont="1" applyBorder="1"/>
    <xf numFmtId="0" fontId="9" fillId="0" borderId="0" xfId="0" applyFont="1"/>
    <xf numFmtId="164" fontId="5" fillId="0" borderId="1" xfId="0" applyNumberFormat="1" applyFont="1" applyBorder="1" applyAlignment="1">
      <alignment wrapText="1"/>
    </xf>
    <xf numFmtId="164" fontId="0" fillId="0" borderId="1" xfId="0" applyNumberFormat="1" applyBorder="1"/>
    <xf numFmtId="164" fontId="0" fillId="3" borderId="1" xfId="0" applyNumberFormat="1" applyFill="1" applyBorder="1"/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164" fontId="9" fillId="0" borderId="0" xfId="0" applyNumberFormat="1" applyFont="1"/>
    <xf numFmtId="164" fontId="0" fillId="0" borderId="0" xfId="0" applyNumberFormat="1"/>
    <xf numFmtId="164" fontId="8" fillId="0" borderId="0" xfId="0" applyNumberFormat="1" applyFont="1"/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" fillId="0" borderId="11" xfId="0" applyNumberFormat="1" applyFont="1" applyBorder="1"/>
    <xf numFmtId="0" fontId="0" fillId="0" borderId="21" xfId="0" applyFill="1" applyBorder="1"/>
    <xf numFmtId="0" fontId="0" fillId="0" borderId="33" xfId="0" applyBorder="1"/>
    <xf numFmtId="164" fontId="0" fillId="0" borderId="21" xfId="0" applyNumberFormat="1" applyBorder="1" applyAlignment="1">
      <alignment horizontal="center"/>
    </xf>
    <xf numFmtId="0" fontId="0" fillId="0" borderId="1" xfId="0" applyFill="1" applyBorder="1"/>
    <xf numFmtId="0" fontId="0" fillId="0" borderId="34" xfId="0" applyBorder="1"/>
    <xf numFmtId="0" fontId="0" fillId="0" borderId="0" xfId="0" applyBorder="1"/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4" fillId="0" borderId="22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3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5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U1" workbookViewId="0">
      <selection activeCell="AL11" sqref="AL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0" t="s">
        <v>10</v>
      </c>
      <c r="B2" s="11" t="s">
        <v>11</v>
      </c>
      <c r="C2" s="11" t="s">
        <v>12</v>
      </c>
      <c r="D2" s="11" t="s">
        <v>14</v>
      </c>
      <c r="E2" s="14" t="s">
        <v>21</v>
      </c>
      <c r="F2" s="11" t="s">
        <v>13</v>
      </c>
      <c r="G2" s="11" t="s">
        <v>15</v>
      </c>
      <c r="H2" s="14" t="s">
        <v>22</v>
      </c>
      <c r="I2" s="11" t="s">
        <v>16</v>
      </c>
      <c r="J2" s="11" t="s">
        <v>17</v>
      </c>
      <c r="K2" s="11" t="s">
        <v>37</v>
      </c>
      <c r="L2" s="11" t="s">
        <v>18</v>
      </c>
      <c r="M2" s="14" t="s">
        <v>19</v>
      </c>
      <c r="N2" s="14" t="s">
        <v>20</v>
      </c>
      <c r="O2" s="12" t="s">
        <v>23</v>
      </c>
      <c r="P2" s="12" t="s">
        <v>64</v>
      </c>
      <c r="Q2" s="12" t="s">
        <v>63</v>
      </c>
      <c r="R2" s="12" t="s">
        <v>24</v>
      </c>
      <c r="S2" s="12" t="s">
        <v>65</v>
      </c>
      <c r="T2" s="12" t="s">
        <v>63</v>
      </c>
      <c r="U2" s="12" t="s">
        <v>78</v>
      </c>
      <c r="V2" s="12" t="s">
        <v>79</v>
      </c>
      <c r="W2" s="12" t="s">
        <v>25</v>
      </c>
      <c r="X2" s="12" t="s">
        <v>26</v>
      </c>
      <c r="Y2" s="12" t="s">
        <v>27</v>
      </c>
      <c r="Z2" s="12" t="s">
        <v>28</v>
      </c>
      <c r="AA2" s="12" t="s">
        <v>29</v>
      </c>
      <c r="AB2" s="12" t="s">
        <v>30</v>
      </c>
      <c r="AC2" s="12" t="s">
        <v>31</v>
      </c>
      <c r="AD2" s="12" t="s">
        <v>32</v>
      </c>
      <c r="AE2" s="12" t="s">
        <v>33</v>
      </c>
      <c r="AF2" s="12" t="s">
        <v>34</v>
      </c>
      <c r="AG2" s="12" t="s">
        <v>35</v>
      </c>
      <c r="AH2" s="13" t="s">
        <v>36</v>
      </c>
      <c r="AI2" s="11" t="s">
        <v>38</v>
      </c>
      <c r="AJ2" s="11" t="s">
        <v>14</v>
      </c>
      <c r="AK2" s="14" t="s">
        <v>21</v>
      </c>
      <c r="AL2" s="11" t="s">
        <v>39</v>
      </c>
      <c r="AM2" s="11" t="s">
        <v>15</v>
      </c>
      <c r="AN2" s="14" t="s">
        <v>22</v>
      </c>
      <c r="AO2" s="14" t="s">
        <v>58</v>
      </c>
      <c r="AP2" s="14" t="s">
        <v>20</v>
      </c>
    </row>
    <row r="3" spans="1:42" x14ac:dyDescent="0.2">
      <c r="A3" s="9" t="s">
        <v>61</v>
      </c>
      <c r="B3" s="4">
        <v>3842.6</v>
      </c>
      <c r="C3" s="4">
        <v>0</v>
      </c>
      <c r="D3" s="4">
        <v>0</v>
      </c>
      <c r="E3" s="15">
        <f>C3+D3</f>
        <v>0</v>
      </c>
      <c r="F3" s="4">
        <v>0</v>
      </c>
      <c r="G3" s="4">
        <v>0</v>
      </c>
      <c r="H3" s="15">
        <f>F3+G3</f>
        <v>0</v>
      </c>
      <c r="I3" s="4">
        <v>0</v>
      </c>
      <c r="J3" s="4">
        <v>0</v>
      </c>
      <c r="K3" s="4">
        <v>0</v>
      </c>
      <c r="L3" s="4">
        <v>0</v>
      </c>
      <c r="M3" s="15">
        <f>(I3+J3+L3)*1.5%</f>
        <v>0</v>
      </c>
      <c r="N3" s="17">
        <f>H3*1.5%</f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15">
        <f>AI3+AJ3</f>
        <v>0</v>
      </c>
      <c r="AL3" s="4">
        <v>0</v>
      </c>
      <c r="AM3" s="4">
        <v>0</v>
      </c>
      <c r="AN3" s="15">
        <f>AL3+AM3</f>
        <v>0</v>
      </c>
      <c r="AO3" s="42">
        <f>AF3*1.5%</f>
        <v>0</v>
      </c>
      <c r="AP3" s="17">
        <f>AN3*1.5%</f>
        <v>0</v>
      </c>
    </row>
    <row r="4" spans="1:42" x14ac:dyDescent="0.2">
      <c r="A4" s="9" t="s">
        <v>61</v>
      </c>
      <c r="B4" s="4">
        <v>3842.6</v>
      </c>
      <c r="C4" s="4">
        <v>0</v>
      </c>
      <c r="D4" s="4">
        <v>0</v>
      </c>
      <c r="E4" s="15">
        <f t="shared" ref="E4:E14" si="0">C4+D4</f>
        <v>0</v>
      </c>
      <c r="F4" s="4">
        <v>0</v>
      </c>
      <c r="G4" s="4">
        <v>0</v>
      </c>
      <c r="H4" s="15">
        <f t="shared" ref="H4:H14" si="1">F4+G4</f>
        <v>0</v>
      </c>
      <c r="I4" s="4">
        <v>0</v>
      </c>
      <c r="J4" s="4">
        <v>0</v>
      </c>
      <c r="K4" s="4">
        <v>0</v>
      </c>
      <c r="L4" s="4">
        <v>0</v>
      </c>
      <c r="M4" s="15">
        <f t="shared" ref="M4:M14" si="2">(I4+J4+L4)*1.5%</f>
        <v>0</v>
      </c>
      <c r="N4" s="17">
        <f t="shared" ref="N4:N14" si="3">H4*1.5%</f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15">
        <f t="shared" ref="AK4:AK14" si="4">AI4+AJ4</f>
        <v>0</v>
      </c>
      <c r="AL4" s="4">
        <v>0</v>
      </c>
      <c r="AM4" s="4">
        <v>0</v>
      </c>
      <c r="AN4" s="15">
        <f t="shared" ref="AN4:AN14" si="5">AL4+AM4</f>
        <v>0</v>
      </c>
      <c r="AO4" s="42">
        <f t="shared" ref="AO4:AO14" si="6">AF4*1.5%</f>
        <v>0</v>
      </c>
      <c r="AP4" s="17">
        <f t="shared" ref="AP4:AP14" si="7">AN4*1.5%</f>
        <v>0</v>
      </c>
    </row>
    <row r="5" spans="1:42" x14ac:dyDescent="0.2">
      <c r="A5" s="9" t="s">
        <v>61</v>
      </c>
      <c r="B5" s="4">
        <v>3842.6</v>
      </c>
      <c r="C5" s="4">
        <v>0</v>
      </c>
      <c r="D5" s="4">
        <v>0</v>
      </c>
      <c r="E5" s="15">
        <f t="shared" si="0"/>
        <v>0</v>
      </c>
      <c r="F5" s="4">
        <v>0</v>
      </c>
      <c r="G5" s="4">
        <v>0</v>
      </c>
      <c r="H5" s="15">
        <f t="shared" si="1"/>
        <v>0</v>
      </c>
      <c r="I5" s="4">
        <v>0</v>
      </c>
      <c r="J5" s="4">
        <v>0</v>
      </c>
      <c r="K5" s="4">
        <v>0</v>
      </c>
      <c r="L5" s="4">
        <v>0</v>
      </c>
      <c r="M5" s="15">
        <f t="shared" si="2"/>
        <v>0</v>
      </c>
      <c r="N5" s="17">
        <f t="shared" si="3"/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15">
        <f t="shared" si="4"/>
        <v>0</v>
      </c>
      <c r="AL5" s="4">
        <v>0</v>
      </c>
      <c r="AM5" s="4">
        <v>0</v>
      </c>
      <c r="AN5" s="15">
        <f t="shared" si="5"/>
        <v>0</v>
      </c>
      <c r="AO5" s="42">
        <f t="shared" si="6"/>
        <v>0</v>
      </c>
      <c r="AP5" s="17">
        <f t="shared" si="7"/>
        <v>0</v>
      </c>
    </row>
    <row r="6" spans="1:42" x14ac:dyDescent="0.2">
      <c r="A6" s="9" t="s">
        <v>61</v>
      </c>
      <c r="B6" s="4">
        <v>3842.6</v>
      </c>
      <c r="C6" s="4">
        <v>0</v>
      </c>
      <c r="D6" s="4">
        <v>0</v>
      </c>
      <c r="E6" s="15">
        <f t="shared" si="0"/>
        <v>0</v>
      </c>
      <c r="F6" s="4">
        <v>0</v>
      </c>
      <c r="G6" s="4">
        <v>0</v>
      </c>
      <c r="H6" s="15">
        <f t="shared" si="1"/>
        <v>0</v>
      </c>
      <c r="I6" s="4">
        <v>0</v>
      </c>
      <c r="J6" s="4">
        <v>0</v>
      </c>
      <c r="K6" s="4">
        <v>0</v>
      </c>
      <c r="L6" s="4">
        <v>0</v>
      </c>
      <c r="M6" s="15">
        <f t="shared" si="2"/>
        <v>0</v>
      </c>
      <c r="N6" s="17">
        <f t="shared" si="3"/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15">
        <f t="shared" si="4"/>
        <v>0</v>
      </c>
      <c r="AL6" s="4">
        <v>0</v>
      </c>
      <c r="AM6" s="4">
        <v>0</v>
      </c>
      <c r="AN6" s="15">
        <f t="shared" si="5"/>
        <v>0</v>
      </c>
      <c r="AO6" s="42">
        <f t="shared" si="6"/>
        <v>0</v>
      </c>
      <c r="AP6" s="17">
        <f t="shared" si="7"/>
        <v>0</v>
      </c>
    </row>
    <row r="7" spans="1:42" x14ac:dyDescent="0.2">
      <c r="A7" s="9" t="s">
        <v>61</v>
      </c>
      <c r="B7" s="4">
        <v>3842.6</v>
      </c>
      <c r="C7" s="4">
        <v>0</v>
      </c>
      <c r="D7" s="4">
        <v>0</v>
      </c>
      <c r="E7" s="15">
        <f t="shared" si="0"/>
        <v>0</v>
      </c>
      <c r="F7" s="4">
        <v>0</v>
      </c>
      <c r="G7" s="4">
        <v>0</v>
      </c>
      <c r="H7" s="15">
        <f t="shared" si="1"/>
        <v>0</v>
      </c>
      <c r="I7" s="4">
        <v>0</v>
      </c>
      <c r="J7" s="4">
        <v>0</v>
      </c>
      <c r="K7" s="4">
        <v>0</v>
      </c>
      <c r="L7" s="4">
        <v>0</v>
      </c>
      <c r="M7" s="15">
        <f t="shared" si="2"/>
        <v>0</v>
      </c>
      <c r="N7" s="17">
        <f t="shared" si="3"/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15">
        <f t="shared" si="4"/>
        <v>0</v>
      </c>
      <c r="AL7" s="4">
        <v>0</v>
      </c>
      <c r="AM7" s="4">
        <v>0</v>
      </c>
      <c r="AN7" s="15">
        <f t="shared" si="5"/>
        <v>0</v>
      </c>
      <c r="AO7" s="42">
        <f t="shared" si="6"/>
        <v>0</v>
      </c>
      <c r="AP7" s="17">
        <f t="shared" si="7"/>
        <v>0</v>
      </c>
    </row>
    <row r="8" spans="1:42" x14ac:dyDescent="0.2">
      <c r="A8" s="9" t="s">
        <v>61</v>
      </c>
      <c r="B8" s="4">
        <v>3842.6</v>
      </c>
      <c r="C8" s="1">
        <v>16292.6</v>
      </c>
      <c r="D8" s="1">
        <v>2437.89</v>
      </c>
      <c r="E8" s="15">
        <f t="shared" si="0"/>
        <v>18730.490000000002</v>
      </c>
      <c r="F8" s="1">
        <v>0</v>
      </c>
      <c r="G8" s="1">
        <v>0</v>
      </c>
      <c r="H8" s="15">
        <f t="shared" si="1"/>
        <v>0</v>
      </c>
      <c r="I8" s="4">
        <v>0</v>
      </c>
      <c r="J8" s="4">
        <v>0</v>
      </c>
      <c r="K8" s="4">
        <v>14525.03</v>
      </c>
      <c r="L8" s="4">
        <v>0</v>
      </c>
      <c r="M8" s="15">
        <f t="shared" si="2"/>
        <v>0</v>
      </c>
      <c r="N8" s="17">
        <f t="shared" si="3"/>
        <v>0</v>
      </c>
      <c r="O8" s="1">
        <v>2151.88</v>
      </c>
      <c r="P8" s="1">
        <v>242.76</v>
      </c>
      <c r="Q8" s="4">
        <f t="shared" ref="Q8:Q14" si="8">O8+P8</f>
        <v>2394.6400000000003</v>
      </c>
      <c r="R8" s="1">
        <v>0</v>
      </c>
      <c r="S8" s="1">
        <v>0</v>
      </c>
      <c r="T8" s="4">
        <f t="shared" ref="T8:T14" si="9">R8+S8</f>
        <v>0</v>
      </c>
      <c r="U8" s="1">
        <v>3842.6</v>
      </c>
      <c r="V8" s="1">
        <v>0</v>
      </c>
      <c r="W8" s="1">
        <v>0</v>
      </c>
      <c r="X8" s="1">
        <v>0</v>
      </c>
      <c r="Y8" s="1">
        <v>9606.51</v>
      </c>
      <c r="Z8" s="1">
        <v>0</v>
      </c>
      <c r="AA8" s="1">
        <v>3573.62</v>
      </c>
      <c r="AB8" s="1">
        <v>0</v>
      </c>
      <c r="AC8" s="1">
        <v>6916.68</v>
      </c>
      <c r="AD8" s="1">
        <v>0</v>
      </c>
      <c r="AE8" s="1">
        <v>422.7</v>
      </c>
      <c r="AF8" s="1">
        <v>0</v>
      </c>
      <c r="AG8" s="1">
        <v>8223.1299999999992</v>
      </c>
      <c r="AH8" s="1">
        <v>0</v>
      </c>
      <c r="AI8" s="1">
        <v>18482.91</v>
      </c>
      <c r="AJ8" s="1">
        <v>2765.63</v>
      </c>
      <c r="AK8" s="15">
        <f t="shared" si="4"/>
        <v>21248.54</v>
      </c>
      <c r="AL8" s="1">
        <v>0</v>
      </c>
      <c r="AM8" s="1">
        <v>0</v>
      </c>
      <c r="AN8" s="15">
        <f t="shared" si="5"/>
        <v>0</v>
      </c>
      <c r="AO8" s="42">
        <f t="shared" si="6"/>
        <v>0</v>
      </c>
      <c r="AP8" s="17">
        <f t="shared" si="7"/>
        <v>0</v>
      </c>
    </row>
    <row r="9" spans="1:42" x14ac:dyDescent="0.2">
      <c r="A9" s="9" t="s">
        <v>61</v>
      </c>
      <c r="B9" s="4">
        <v>3842.6</v>
      </c>
      <c r="C9" s="1"/>
      <c r="D9" s="1">
        <v>0</v>
      </c>
      <c r="E9" s="15">
        <f t="shared" si="0"/>
        <v>0</v>
      </c>
      <c r="F9" s="1">
        <f>13305.95+4249.29-497.34</f>
        <v>17057.900000000001</v>
      </c>
      <c r="G9" s="1">
        <v>0</v>
      </c>
      <c r="H9" s="15">
        <f t="shared" si="1"/>
        <v>17057.900000000001</v>
      </c>
      <c r="I9" s="1">
        <v>0</v>
      </c>
      <c r="J9" s="1">
        <v>0</v>
      </c>
      <c r="K9" s="1">
        <v>24233.279999999999</v>
      </c>
      <c r="L9" s="1">
        <v>15153.6</v>
      </c>
      <c r="M9" s="15">
        <f t="shared" si="2"/>
        <v>227.304</v>
      </c>
      <c r="N9" s="17">
        <f t="shared" si="3"/>
        <v>255.86850000000001</v>
      </c>
      <c r="O9" s="1">
        <v>2151.88</v>
      </c>
      <c r="P9" s="1">
        <v>0</v>
      </c>
      <c r="Q9" s="4">
        <f t="shared" si="8"/>
        <v>2151.88</v>
      </c>
      <c r="R9" s="1">
        <v>2263.75</v>
      </c>
      <c r="S9" s="1">
        <v>0</v>
      </c>
      <c r="T9" s="4">
        <f t="shared" si="9"/>
        <v>2263.75</v>
      </c>
      <c r="U9" s="1">
        <v>3842.6</v>
      </c>
      <c r="V9" s="1">
        <v>3982.1</v>
      </c>
      <c r="W9" s="1">
        <v>0</v>
      </c>
      <c r="X9" s="1">
        <v>0</v>
      </c>
      <c r="Y9" s="1">
        <v>9606.51</v>
      </c>
      <c r="Z9" s="1">
        <v>9955.25</v>
      </c>
      <c r="AA9" s="1">
        <v>3765.75</v>
      </c>
      <c r="AB9" s="1">
        <v>3745.54</v>
      </c>
      <c r="AC9" s="1">
        <v>7224.1</v>
      </c>
      <c r="AD9" s="1">
        <v>7319.68</v>
      </c>
      <c r="AE9" s="1">
        <v>653.30999999999995</v>
      </c>
      <c r="AF9" s="1">
        <v>488.69</v>
      </c>
      <c r="AG9" s="1">
        <v>8722.76</v>
      </c>
      <c r="AH9" s="1">
        <v>8631.39</v>
      </c>
      <c r="AI9" s="1">
        <f>36235.71</f>
        <v>36235.71</v>
      </c>
      <c r="AJ9" s="1">
        <v>0</v>
      </c>
      <c r="AK9" s="15">
        <f t="shared" si="4"/>
        <v>36235.71</v>
      </c>
      <c r="AL9" s="1">
        <v>23052.74</v>
      </c>
      <c r="AM9" s="1">
        <v>0</v>
      </c>
      <c r="AN9" s="15">
        <f t="shared" si="5"/>
        <v>23052.74</v>
      </c>
      <c r="AO9" s="42">
        <f t="shared" si="6"/>
        <v>7.3303499999999993</v>
      </c>
      <c r="AP9" s="17">
        <f t="shared" si="7"/>
        <v>345.79110000000003</v>
      </c>
    </row>
    <row r="10" spans="1:42" x14ac:dyDescent="0.2">
      <c r="A10" s="9" t="s">
        <v>61</v>
      </c>
      <c r="B10" s="4">
        <v>3842.6</v>
      </c>
      <c r="C10" s="1">
        <v>0</v>
      </c>
      <c r="D10" s="1">
        <v>0</v>
      </c>
      <c r="E10" s="15">
        <f t="shared" si="0"/>
        <v>0</v>
      </c>
      <c r="F10" s="1">
        <v>4400.6400000000003</v>
      </c>
      <c r="G10" s="1">
        <v>0</v>
      </c>
      <c r="H10" s="15">
        <f t="shared" si="1"/>
        <v>4400.6400000000003</v>
      </c>
      <c r="I10" s="1">
        <v>0</v>
      </c>
      <c r="J10" s="1">
        <v>0</v>
      </c>
      <c r="K10" s="1">
        <v>14986.15</v>
      </c>
      <c r="L10" s="1">
        <v>14692.07</v>
      </c>
      <c r="M10" s="15">
        <f t="shared" si="2"/>
        <v>220.38104999999999</v>
      </c>
      <c r="N10" s="17">
        <f t="shared" si="3"/>
        <v>66.009600000000006</v>
      </c>
      <c r="O10" s="1">
        <v>2305.56</v>
      </c>
      <c r="P10" s="1">
        <v>0</v>
      </c>
      <c r="Q10" s="4">
        <f t="shared" si="8"/>
        <v>2305.56</v>
      </c>
      <c r="R10" s="1">
        <v>2172.12</v>
      </c>
      <c r="S10" s="1">
        <v>0</v>
      </c>
      <c r="T10" s="4">
        <f t="shared" si="9"/>
        <v>2172.12</v>
      </c>
      <c r="U10" s="1">
        <v>3842.6</v>
      </c>
      <c r="V10" s="1">
        <v>3805</v>
      </c>
      <c r="W10" s="1">
        <v>0</v>
      </c>
      <c r="X10" s="1">
        <v>0</v>
      </c>
      <c r="Y10" s="1">
        <v>9606.51</v>
      </c>
      <c r="Z10" s="1">
        <v>9512.5300000000007</v>
      </c>
      <c r="AA10" s="1">
        <v>3765.75</v>
      </c>
      <c r="AB10" s="1">
        <v>3671.64</v>
      </c>
      <c r="AC10" s="1">
        <v>7224.1</v>
      </c>
      <c r="AD10" s="1">
        <v>7379.18</v>
      </c>
      <c r="AE10" s="1">
        <v>653.30999999999995</v>
      </c>
      <c r="AF10" s="1">
        <v>585.73</v>
      </c>
      <c r="AG10" s="1">
        <v>8722.76</v>
      </c>
      <c r="AH10" s="1">
        <v>8356.98</v>
      </c>
      <c r="AI10" s="1">
        <v>36235.71</v>
      </c>
      <c r="AJ10" s="1"/>
      <c r="AK10" s="15">
        <f t="shared" si="4"/>
        <v>36235.71</v>
      </c>
      <c r="AL10" s="1">
        <v>31099.03</v>
      </c>
      <c r="AM10" s="1"/>
      <c r="AN10" s="15">
        <f t="shared" si="5"/>
        <v>31099.03</v>
      </c>
      <c r="AO10" s="42">
        <f t="shared" si="6"/>
        <v>8.7859499999999997</v>
      </c>
      <c r="AP10" s="17">
        <f t="shared" si="7"/>
        <v>466.48544999999996</v>
      </c>
    </row>
    <row r="11" spans="1:42" x14ac:dyDescent="0.2">
      <c r="A11" s="9" t="s">
        <v>61</v>
      </c>
      <c r="B11" s="4">
        <v>3842.6</v>
      </c>
      <c r="C11" s="1"/>
      <c r="D11" s="1"/>
      <c r="E11" s="15">
        <f t="shared" si="0"/>
        <v>0</v>
      </c>
      <c r="F11" s="1"/>
      <c r="G11" s="1"/>
      <c r="H11" s="15">
        <f t="shared" si="1"/>
        <v>0</v>
      </c>
      <c r="I11" s="1"/>
      <c r="J11" s="1"/>
      <c r="K11" s="1"/>
      <c r="L11" s="1"/>
      <c r="M11" s="15">
        <f t="shared" si="2"/>
        <v>0</v>
      </c>
      <c r="N11" s="17">
        <f t="shared" si="3"/>
        <v>0</v>
      </c>
      <c r="O11" s="1"/>
      <c r="P11" s="1"/>
      <c r="Q11" s="4">
        <f t="shared" si="8"/>
        <v>0</v>
      </c>
      <c r="R11" s="1"/>
      <c r="S11" s="1"/>
      <c r="T11" s="4">
        <f t="shared" si="9"/>
        <v>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5">
        <f t="shared" si="4"/>
        <v>0</v>
      </c>
      <c r="AL11" s="1"/>
      <c r="AM11" s="1"/>
      <c r="AN11" s="15">
        <f t="shared" si="5"/>
        <v>0</v>
      </c>
      <c r="AO11" s="42">
        <f t="shared" si="6"/>
        <v>0</v>
      </c>
      <c r="AP11" s="17">
        <f t="shared" si="7"/>
        <v>0</v>
      </c>
    </row>
    <row r="12" spans="1:42" x14ac:dyDescent="0.2">
      <c r="A12" s="9" t="s">
        <v>61</v>
      </c>
      <c r="B12" s="4">
        <v>3842.6</v>
      </c>
      <c r="C12" s="1"/>
      <c r="D12" s="1"/>
      <c r="E12" s="15">
        <f t="shared" si="0"/>
        <v>0</v>
      </c>
      <c r="F12" s="1"/>
      <c r="G12" s="1"/>
      <c r="H12" s="15">
        <f t="shared" si="1"/>
        <v>0</v>
      </c>
      <c r="I12" s="1"/>
      <c r="J12" s="1"/>
      <c r="K12" s="1"/>
      <c r="L12" s="1"/>
      <c r="M12" s="15">
        <f t="shared" si="2"/>
        <v>0</v>
      </c>
      <c r="N12" s="17">
        <f t="shared" si="3"/>
        <v>0</v>
      </c>
      <c r="O12" s="1"/>
      <c r="P12" s="1"/>
      <c r="Q12" s="4">
        <f t="shared" si="8"/>
        <v>0</v>
      </c>
      <c r="R12" s="1"/>
      <c r="S12" s="1"/>
      <c r="T12" s="4">
        <f t="shared" si="9"/>
        <v>0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5">
        <f t="shared" si="4"/>
        <v>0</v>
      </c>
      <c r="AL12" s="1"/>
      <c r="AM12" s="1"/>
      <c r="AN12" s="15">
        <f t="shared" si="5"/>
        <v>0</v>
      </c>
      <c r="AO12" s="42">
        <f t="shared" si="6"/>
        <v>0</v>
      </c>
      <c r="AP12" s="17">
        <f t="shared" si="7"/>
        <v>0</v>
      </c>
    </row>
    <row r="13" spans="1:42" x14ac:dyDescent="0.2">
      <c r="A13" s="9" t="s">
        <v>61</v>
      </c>
      <c r="B13" s="4">
        <v>3842.6</v>
      </c>
      <c r="C13" s="1"/>
      <c r="D13" s="1"/>
      <c r="E13" s="15">
        <f t="shared" si="0"/>
        <v>0</v>
      </c>
      <c r="F13" s="1"/>
      <c r="G13" s="1"/>
      <c r="H13" s="15">
        <f t="shared" si="1"/>
        <v>0</v>
      </c>
      <c r="I13" s="1"/>
      <c r="J13" s="1"/>
      <c r="K13" s="1"/>
      <c r="L13" s="1"/>
      <c r="M13" s="15">
        <f t="shared" si="2"/>
        <v>0</v>
      </c>
      <c r="N13" s="17">
        <f t="shared" si="3"/>
        <v>0</v>
      </c>
      <c r="O13" s="1"/>
      <c r="P13" s="1"/>
      <c r="Q13" s="4">
        <f t="shared" si="8"/>
        <v>0</v>
      </c>
      <c r="R13" s="1"/>
      <c r="S13" s="1"/>
      <c r="T13" s="4">
        <f t="shared" si="9"/>
        <v>0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5">
        <f t="shared" si="4"/>
        <v>0</v>
      </c>
      <c r="AL13" s="1"/>
      <c r="AM13" s="1"/>
      <c r="AN13" s="15">
        <f t="shared" si="5"/>
        <v>0</v>
      </c>
      <c r="AO13" s="42">
        <f t="shared" si="6"/>
        <v>0</v>
      </c>
      <c r="AP13" s="17">
        <f t="shared" si="7"/>
        <v>0</v>
      </c>
    </row>
    <row r="14" spans="1:42" ht="13.5" thickBot="1" x14ac:dyDescent="0.25">
      <c r="A14" s="9" t="s">
        <v>61</v>
      </c>
      <c r="B14" s="4">
        <v>3842.6</v>
      </c>
      <c r="C14" s="5"/>
      <c r="D14" s="5"/>
      <c r="E14" s="15">
        <f t="shared" si="0"/>
        <v>0</v>
      </c>
      <c r="F14" s="5"/>
      <c r="G14" s="5"/>
      <c r="H14" s="15">
        <f t="shared" si="1"/>
        <v>0</v>
      </c>
      <c r="I14" s="5"/>
      <c r="J14" s="5"/>
      <c r="K14" s="5"/>
      <c r="L14" s="5"/>
      <c r="M14" s="15">
        <f t="shared" si="2"/>
        <v>0</v>
      </c>
      <c r="N14" s="17">
        <f t="shared" si="3"/>
        <v>0</v>
      </c>
      <c r="O14" s="5"/>
      <c r="P14" s="5"/>
      <c r="Q14" s="4">
        <f t="shared" si="8"/>
        <v>0</v>
      </c>
      <c r="R14" s="5"/>
      <c r="S14" s="5"/>
      <c r="T14" s="4">
        <f t="shared" si="9"/>
        <v>0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5">
        <f t="shared" si="4"/>
        <v>0</v>
      </c>
      <c r="AL14" s="5"/>
      <c r="AM14" s="5"/>
      <c r="AN14" s="15">
        <f t="shared" si="5"/>
        <v>0</v>
      </c>
      <c r="AO14" s="42">
        <f t="shared" si="6"/>
        <v>0</v>
      </c>
      <c r="AP14" s="17">
        <f t="shared" si="7"/>
        <v>0</v>
      </c>
    </row>
    <row r="15" spans="1:42" ht="13.5" thickBot="1" x14ac:dyDescent="0.25">
      <c r="A15" s="7" t="s">
        <v>9</v>
      </c>
      <c r="B15" s="6">
        <v>0</v>
      </c>
      <c r="C15" s="6">
        <f t="shared" ref="C15:G15" si="10">SUM(C3:C14)</f>
        <v>16292.6</v>
      </c>
      <c r="D15" s="6">
        <f t="shared" si="10"/>
        <v>2437.89</v>
      </c>
      <c r="E15" s="16">
        <f t="shared" si="10"/>
        <v>18730.490000000002</v>
      </c>
      <c r="F15" s="6">
        <f t="shared" si="10"/>
        <v>21458.54</v>
      </c>
      <c r="G15" s="6">
        <f t="shared" si="10"/>
        <v>0</v>
      </c>
      <c r="H15" s="16">
        <f t="shared" ref="H15:AI15" si="11">SUM(H3:H14)</f>
        <v>21458.54</v>
      </c>
      <c r="I15" s="6">
        <f t="shared" si="11"/>
        <v>0</v>
      </c>
      <c r="J15" s="6">
        <f t="shared" si="11"/>
        <v>0</v>
      </c>
      <c r="K15" s="6">
        <f t="shared" si="11"/>
        <v>53744.46</v>
      </c>
      <c r="L15" s="6">
        <f t="shared" si="11"/>
        <v>29845.67</v>
      </c>
      <c r="M15" s="16">
        <f t="shared" si="11"/>
        <v>447.68504999999999</v>
      </c>
      <c r="N15" s="18">
        <f t="shared" si="11"/>
        <v>321.87810000000002</v>
      </c>
      <c r="O15" s="7">
        <f t="shared" si="11"/>
        <v>6609.32</v>
      </c>
      <c r="P15" s="45">
        <f>SUM(P3:P14)</f>
        <v>242.76</v>
      </c>
      <c r="Q15" s="45">
        <f>SUM(Q3:Q14)</f>
        <v>6852.08</v>
      </c>
      <c r="R15" s="6">
        <f t="shared" si="11"/>
        <v>4435.87</v>
      </c>
      <c r="S15" s="6">
        <f>SUM(S3:S14)</f>
        <v>0</v>
      </c>
      <c r="T15" s="6">
        <f>SUM(T3:T14)</f>
        <v>4435.87</v>
      </c>
      <c r="U15" s="6">
        <f t="shared" si="11"/>
        <v>11527.8</v>
      </c>
      <c r="V15" s="6">
        <f t="shared" si="11"/>
        <v>7787.1</v>
      </c>
      <c r="W15" s="6">
        <f t="shared" si="11"/>
        <v>0</v>
      </c>
      <c r="X15" s="6">
        <f t="shared" si="11"/>
        <v>0</v>
      </c>
      <c r="Y15" s="6">
        <f t="shared" si="11"/>
        <v>28819.53</v>
      </c>
      <c r="Z15" s="6">
        <f t="shared" si="11"/>
        <v>19467.78</v>
      </c>
      <c r="AA15" s="6">
        <f t="shared" si="11"/>
        <v>11105.119999999999</v>
      </c>
      <c r="AB15" s="6">
        <f t="shared" si="11"/>
        <v>7417.18</v>
      </c>
      <c r="AC15" s="6">
        <f t="shared" si="11"/>
        <v>21364.880000000001</v>
      </c>
      <c r="AD15" s="6">
        <f t="shared" si="11"/>
        <v>14698.86</v>
      </c>
      <c r="AE15" s="6">
        <f t="shared" si="11"/>
        <v>1729.32</v>
      </c>
      <c r="AF15" s="6">
        <f t="shared" si="11"/>
        <v>1074.42</v>
      </c>
      <c r="AG15" s="6">
        <f t="shared" si="11"/>
        <v>25668.65</v>
      </c>
      <c r="AH15" s="8">
        <f t="shared" si="11"/>
        <v>16988.37</v>
      </c>
      <c r="AI15" s="6">
        <f t="shared" si="11"/>
        <v>90954.329999999987</v>
      </c>
      <c r="AJ15" s="6">
        <f>SUM(AJ3:AJ14)</f>
        <v>2765.63</v>
      </c>
      <c r="AK15" s="16">
        <f>SUM(AK3:AK14)</f>
        <v>93719.959999999992</v>
      </c>
      <c r="AL15" s="6">
        <f>SUM(AL3:AL14)</f>
        <v>54151.770000000004</v>
      </c>
      <c r="AM15" s="6">
        <f>SUM(AM3:AM14)</f>
        <v>0</v>
      </c>
      <c r="AN15" s="16">
        <f>SUM(AN3:AN14)</f>
        <v>54151.770000000004</v>
      </c>
      <c r="AO15" s="16">
        <f t="shared" ref="AO15" si="12">SUM(AO3:AO14)</f>
        <v>16.116299999999999</v>
      </c>
      <c r="AP15" s="18">
        <f t="shared" ref="AP15" si="13">SUM(AP3:AP14)</f>
        <v>812.27655000000004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"/>
  <sheetViews>
    <sheetView workbookViewId="0">
      <selection activeCell="C9" sqref="C9"/>
    </sheetView>
  </sheetViews>
  <sheetFormatPr defaultRowHeight="12.75" x14ac:dyDescent="0.2"/>
  <cols>
    <col min="1" max="1" width="27.85546875" customWidth="1"/>
    <col min="2" max="3" width="25.42578125" customWidth="1"/>
    <col min="4" max="4" width="22.5703125" customWidth="1"/>
    <col min="6" max="6" width="11.28515625" bestFit="1" customWidth="1"/>
  </cols>
  <sheetData>
    <row r="2" spans="1:6" ht="96.75" customHeight="1" x14ac:dyDescent="0.2">
      <c r="A2" s="92" t="s">
        <v>119</v>
      </c>
      <c r="B2" s="92"/>
      <c r="C2" s="92"/>
      <c r="D2" s="92"/>
    </row>
    <row r="3" spans="1:6" ht="23.25" x14ac:dyDescent="0.35">
      <c r="A3" s="91"/>
      <c r="B3" s="91"/>
      <c r="C3" s="91"/>
      <c r="D3" s="91"/>
    </row>
    <row r="5" spans="1:6" ht="60" customHeight="1" x14ac:dyDescent="0.25">
      <c r="A5" s="44"/>
      <c r="B5" s="67" t="s">
        <v>40</v>
      </c>
      <c r="C5" s="67" t="s">
        <v>41</v>
      </c>
      <c r="D5" s="68" t="s">
        <v>42</v>
      </c>
    </row>
    <row r="6" spans="1:6" ht="15" customHeight="1" x14ac:dyDescent="0.25">
      <c r="A6" s="105" t="s">
        <v>89</v>
      </c>
      <c r="B6" s="105"/>
      <c r="C6" s="73">
        <v>73251.31</v>
      </c>
      <c r="D6" s="68"/>
    </row>
    <row r="7" spans="1:6" x14ac:dyDescent="0.2">
      <c r="A7" s="70" t="s">
        <v>85</v>
      </c>
      <c r="B7" s="74">
        <v>181774.03</v>
      </c>
      <c r="C7" s="74">
        <v>184880.88</v>
      </c>
      <c r="D7" s="108">
        <v>132646.69</v>
      </c>
    </row>
    <row r="8" spans="1:6" x14ac:dyDescent="0.2">
      <c r="A8" s="70" t="s">
        <v>44</v>
      </c>
      <c r="B8" s="75">
        <v>27957.119999999999</v>
      </c>
      <c r="C8" s="75">
        <v>22358.16</v>
      </c>
      <c r="D8" s="109"/>
    </row>
    <row r="9" spans="1:6" ht="15" x14ac:dyDescent="0.25">
      <c r="A9" s="71" t="s">
        <v>45</v>
      </c>
      <c r="B9" s="76">
        <f>SUM(B7:B8)</f>
        <v>209731.15</v>
      </c>
      <c r="C9" s="76">
        <f>SUM(C6:C8)</f>
        <v>280490.34999999998</v>
      </c>
      <c r="D9" s="77">
        <f>SUM(D7:D8)</f>
        <v>132646.69</v>
      </c>
    </row>
    <row r="11" spans="1:6" ht="15.75" customHeight="1" x14ac:dyDescent="0.25">
      <c r="A11" s="90"/>
      <c r="B11" s="90"/>
      <c r="C11" s="90"/>
      <c r="D11" s="69"/>
    </row>
    <row r="12" spans="1:6" ht="15.75" customHeight="1" x14ac:dyDescent="0.25">
      <c r="A12" s="72" t="s">
        <v>121</v>
      </c>
      <c r="B12" s="72"/>
      <c r="C12" s="72"/>
      <c r="D12" s="78">
        <f>C9-D9</f>
        <v>147843.65999999997</v>
      </c>
      <c r="E12" s="72"/>
      <c r="F12" s="79"/>
    </row>
    <row r="13" spans="1:6" x14ac:dyDescent="0.2">
      <c r="D13" s="79"/>
    </row>
    <row r="14" spans="1:6" x14ac:dyDescent="0.2">
      <c r="D14" s="79"/>
    </row>
    <row r="15" spans="1:6" x14ac:dyDescent="0.2">
      <c r="A15" s="66" t="s">
        <v>122</v>
      </c>
      <c r="D15" s="80">
        <v>204647.34</v>
      </c>
    </row>
    <row r="16" spans="1:6" x14ac:dyDescent="0.2">
      <c r="A16" s="66"/>
      <c r="D16" s="80"/>
    </row>
    <row r="17" spans="1:4" x14ac:dyDescent="0.2">
      <c r="A17" s="66"/>
      <c r="D17" s="80"/>
    </row>
    <row r="18" spans="1:4" x14ac:dyDescent="0.2">
      <c r="A18" s="66"/>
      <c r="D18" s="80"/>
    </row>
    <row r="20" spans="1:4" x14ac:dyDescent="0.2">
      <c r="A20" s="65" t="s">
        <v>86</v>
      </c>
      <c r="B20" s="65"/>
      <c r="C20" s="65"/>
      <c r="D20" s="65"/>
    </row>
  </sheetData>
  <mergeCells count="3">
    <mergeCell ref="A2:D2"/>
    <mergeCell ref="A6:B6"/>
    <mergeCell ref="D7:D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>
      <selection activeCell="G21" sqref="G2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23.85546875" customWidth="1"/>
    <col min="7" max="7" width="11.28515625" customWidth="1"/>
  </cols>
  <sheetData>
    <row r="1" spans="1:7" ht="93.75" customHeight="1" thickBot="1" x14ac:dyDescent="0.4">
      <c r="A1" s="100" t="s">
        <v>120</v>
      </c>
      <c r="B1" s="100"/>
      <c r="C1" s="100"/>
      <c r="D1" s="100"/>
      <c r="E1" s="100"/>
      <c r="F1" s="100"/>
      <c r="G1" s="100"/>
    </row>
    <row r="2" spans="1:7" ht="16.5" customHeight="1" x14ac:dyDescent="0.2">
      <c r="A2" s="101" t="s">
        <v>119</v>
      </c>
      <c r="B2" s="103" t="s">
        <v>1</v>
      </c>
      <c r="C2" s="103" t="s">
        <v>2</v>
      </c>
      <c r="D2" s="103" t="s">
        <v>3</v>
      </c>
      <c r="E2" s="103" t="s">
        <v>4</v>
      </c>
      <c r="F2" s="103" t="s">
        <v>5</v>
      </c>
      <c r="G2" s="106" t="s">
        <v>6</v>
      </c>
    </row>
    <row r="3" spans="1:7" ht="29.25" customHeight="1" thickBot="1" x14ac:dyDescent="0.25">
      <c r="A3" s="102"/>
      <c r="B3" s="104"/>
      <c r="C3" s="104"/>
      <c r="D3" s="104"/>
      <c r="E3" s="104"/>
      <c r="F3" s="104"/>
      <c r="G3" s="107"/>
    </row>
    <row r="4" spans="1:7" x14ac:dyDescent="0.2">
      <c r="A4" s="1">
        <v>1</v>
      </c>
      <c r="B4" s="1">
        <v>2017</v>
      </c>
      <c r="C4" s="1" t="s">
        <v>80</v>
      </c>
      <c r="D4" s="1" t="s">
        <v>90</v>
      </c>
      <c r="E4" s="1" t="s">
        <v>91</v>
      </c>
      <c r="F4" s="1"/>
      <c r="G4" s="81">
        <v>146</v>
      </c>
    </row>
    <row r="5" spans="1:7" x14ac:dyDescent="0.2">
      <c r="A5" s="1">
        <v>2</v>
      </c>
      <c r="B5" s="1">
        <v>2017</v>
      </c>
      <c r="C5" s="1" t="s">
        <v>80</v>
      </c>
      <c r="D5" s="1" t="s">
        <v>92</v>
      </c>
      <c r="E5" s="1" t="s">
        <v>93</v>
      </c>
      <c r="F5" s="1"/>
      <c r="G5" s="81">
        <v>954</v>
      </c>
    </row>
    <row r="6" spans="1:7" x14ac:dyDescent="0.2">
      <c r="A6" s="1">
        <v>3</v>
      </c>
      <c r="B6" s="1">
        <v>2017</v>
      </c>
      <c r="C6" s="1" t="s">
        <v>94</v>
      </c>
      <c r="D6" s="1" t="s">
        <v>95</v>
      </c>
      <c r="E6" s="1" t="s">
        <v>96</v>
      </c>
      <c r="F6" s="1"/>
      <c r="G6" s="81">
        <v>1759</v>
      </c>
    </row>
    <row r="7" spans="1:7" x14ac:dyDescent="0.2">
      <c r="A7" s="1">
        <v>4</v>
      </c>
      <c r="B7" s="1">
        <v>2017</v>
      </c>
      <c r="C7" s="1" t="s">
        <v>81</v>
      </c>
      <c r="D7" s="44" t="s">
        <v>97</v>
      </c>
      <c r="E7" s="1" t="s">
        <v>98</v>
      </c>
      <c r="F7" s="1"/>
      <c r="G7" s="81">
        <v>2188</v>
      </c>
    </row>
    <row r="8" spans="1:7" x14ac:dyDescent="0.2">
      <c r="A8" s="1">
        <v>5</v>
      </c>
      <c r="B8" s="1">
        <v>2017</v>
      </c>
      <c r="C8" s="1" t="s">
        <v>82</v>
      </c>
      <c r="D8" s="1" t="s">
        <v>99</v>
      </c>
      <c r="E8" s="1" t="s">
        <v>100</v>
      </c>
      <c r="F8" s="1"/>
      <c r="G8" s="81">
        <v>171</v>
      </c>
    </row>
    <row r="9" spans="1:7" x14ac:dyDescent="0.2">
      <c r="A9" s="1">
        <v>6</v>
      </c>
      <c r="B9" s="1">
        <v>2017</v>
      </c>
      <c r="C9" s="1" t="s">
        <v>82</v>
      </c>
      <c r="D9" s="1" t="s">
        <v>101</v>
      </c>
      <c r="E9" s="1" t="s">
        <v>102</v>
      </c>
      <c r="F9" s="1"/>
      <c r="G9" s="81">
        <v>2669</v>
      </c>
    </row>
    <row r="10" spans="1:7" x14ac:dyDescent="0.2">
      <c r="A10" s="1">
        <v>7</v>
      </c>
      <c r="B10" s="1">
        <v>2017</v>
      </c>
      <c r="C10" s="1" t="s">
        <v>83</v>
      </c>
      <c r="D10" s="1" t="s">
        <v>103</v>
      </c>
      <c r="E10" s="1" t="s">
        <v>102</v>
      </c>
      <c r="F10" s="1"/>
      <c r="G10" s="81">
        <v>918</v>
      </c>
    </row>
    <row r="11" spans="1:7" x14ac:dyDescent="0.2">
      <c r="A11" s="1">
        <v>8</v>
      </c>
      <c r="B11" s="1">
        <v>2017</v>
      </c>
      <c r="C11" s="1" t="s">
        <v>83</v>
      </c>
      <c r="D11" s="1" t="s">
        <v>104</v>
      </c>
      <c r="E11" s="1" t="s">
        <v>105</v>
      </c>
      <c r="F11" s="1"/>
      <c r="G11" s="81">
        <v>557</v>
      </c>
    </row>
    <row r="12" spans="1:7" x14ac:dyDescent="0.2">
      <c r="A12" s="1">
        <v>9</v>
      </c>
      <c r="B12" s="1">
        <v>2017</v>
      </c>
      <c r="C12" s="1" t="s">
        <v>68</v>
      </c>
      <c r="D12" s="1" t="s">
        <v>104</v>
      </c>
      <c r="E12" s="1" t="s">
        <v>106</v>
      </c>
      <c r="F12" s="1"/>
      <c r="G12" s="81">
        <v>1286</v>
      </c>
    </row>
    <row r="13" spans="1:7" x14ac:dyDescent="0.2">
      <c r="A13" s="1">
        <v>10</v>
      </c>
      <c r="B13" s="1">
        <v>2017</v>
      </c>
      <c r="C13" s="1" t="s">
        <v>84</v>
      </c>
      <c r="D13" s="1" t="s">
        <v>104</v>
      </c>
      <c r="E13" s="1" t="s">
        <v>107</v>
      </c>
      <c r="F13" s="1"/>
      <c r="G13" s="81">
        <v>570</v>
      </c>
    </row>
    <row r="14" spans="1:7" x14ac:dyDescent="0.2">
      <c r="A14" s="1">
        <v>11</v>
      </c>
      <c r="B14" s="1">
        <v>2017</v>
      </c>
      <c r="C14" s="1" t="s">
        <v>84</v>
      </c>
      <c r="D14" s="1"/>
      <c r="E14" s="1" t="s">
        <v>108</v>
      </c>
      <c r="F14" s="1"/>
      <c r="G14" s="81">
        <v>288</v>
      </c>
    </row>
    <row r="15" spans="1:7" x14ac:dyDescent="0.2">
      <c r="A15" s="1">
        <v>12</v>
      </c>
      <c r="B15" s="1">
        <v>2017</v>
      </c>
      <c r="C15" s="1" t="s">
        <v>84</v>
      </c>
      <c r="D15" s="1" t="s">
        <v>109</v>
      </c>
      <c r="E15" s="1" t="s">
        <v>110</v>
      </c>
      <c r="F15" s="1"/>
      <c r="G15" s="81">
        <v>4227</v>
      </c>
    </row>
    <row r="16" spans="1:7" x14ac:dyDescent="0.2">
      <c r="A16" s="1">
        <v>13</v>
      </c>
      <c r="B16" s="1">
        <v>2017</v>
      </c>
      <c r="C16" s="1" t="s">
        <v>84</v>
      </c>
      <c r="D16" s="1" t="s">
        <v>111</v>
      </c>
      <c r="E16" s="1" t="s">
        <v>112</v>
      </c>
      <c r="F16" s="1"/>
      <c r="G16" s="81">
        <v>62559</v>
      </c>
    </row>
    <row r="17" spans="1:7" x14ac:dyDescent="0.2">
      <c r="A17" s="1">
        <v>14</v>
      </c>
      <c r="B17" s="1">
        <v>2017</v>
      </c>
      <c r="C17" s="1" t="s">
        <v>84</v>
      </c>
      <c r="D17" s="1" t="s">
        <v>113</v>
      </c>
      <c r="E17" s="1" t="s">
        <v>114</v>
      </c>
      <c r="F17" s="1"/>
      <c r="G17" s="81">
        <v>6786</v>
      </c>
    </row>
    <row r="18" spans="1:7" x14ac:dyDescent="0.2">
      <c r="A18" s="1">
        <v>15</v>
      </c>
      <c r="B18" s="1">
        <v>2017</v>
      </c>
      <c r="C18" s="1" t="s">
        <v>88</v>
      </c>
      <c r="D18" s="87" t="s">
        <v>115</v>
      </c>
      <c r="E18" s="1" t="s">
        <v>116</v>
      </c>
      <c r="F18" s="1"/>
      <c r="G18" s="81">
        <v>36337</v>
      </c>
    </row>
    <row r="19" spans="1:7" x14ac:dyDescent="0.2">
      <c r="A19" s="1">
        <v>16</v>
      </c>
      <c r="B19" s="1">
        <v>2017</v>
      </c>
      <c r="C19" s="1" t="s">
        <v>87</v>
      </c>
      <c r="D19" s="87"/>
      <c r="E19" s="1" t="s">
        <v>117</v>
      </c>
      <c r="F19" s="1"/>
      <c r="G19" s="81">
        <v>6134.21</v>
      </c>
    </row>
    <row r="20" spans="1:7" x14ac:dyDescent="0.2">
      <c r="A20" s="88">
        <v>17</v>
      </c>
      <c r="B20" s="1">
        <v>2017</v>
      </c>
      <c r="C20" s="89" t="s">
        <v>87</v>
      </c>
      <c r="D20" s="84" t="s">
        <v>104</v>
      </c>
      <c r="E20" s="1" t="s">
        <v>118</v>
      </c>
      <c r="F20" s="85"/>
      <c r="G20" s="86">
        <v>297</v>
      </c>
    </row>
    <row r="21" spans="1:7" ht="13.5" thickBot="1" x14ac:dyDescent="0.25">
      <c r="A21" s="94" t="s">
        <v>8</v>
      </c>
      <c r="B21" s="95"/>
      <c r="C21" s="95"/>
      <c r="D21" s="95"/>
      <c r="E21" s="95"/>
      <c r="F21" s="96"/>
      <c r="G21" s="82">
        <v>4800.4799999999996</v>
      </c>
    </row>
    <row r="22" spans="1:7" ht="15.75" thickBot="1" x14ac:dyDescent="0.3">
      <c r="A22" s="97" t="s">
        <v>9</v>
      </c>
      <c r="B22" s="98"/>
      <c r="C22" s="98"/>
      <c r="D22" s="98"/>
      <c r="E22" s="98"/>
      <c r="F22" s="99"/>
      <c r="G22" s="83">
        <f>SUM(G4:G21)</f>
        <v>132646.69</v>
      </c>
    </row>
    <row r="25" spans="1:7" x14ac:dyDescent="0.2">
      <c r="A25" s="65" t="s">
        <v>86</v>
      </c>
      <c r="B25" s="65"/>
      <c r="C25" s="65"/>
      <c r="D25" s="65"/>
      <c r="E25" s="65"/>
    </row>
  </sheetData>
  <mergeCells count="10">
    <mergeCell ref="A21:F21"/>
    <mergeCell ref="A22:F22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7"/>
  <sheetViews>
    <sheetView topLeftCell="A4" workbookViewId="0">
      <selection activeCell="A20" sqref="A20:E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8.85546875" customWidth="1"/>
  </cols>
  <sheetData>
    <row r="3" spans="1:5" ht="93.75" customHeight="1" x14ac:dyDescent="0.35">
      <c r="A3" s="110" t="s">
        <v>76</v>
      </c>
      <c r="B3" s="110"/>
      <c r="C3" s="110"/>
      <c r="D3" s="110"/>
      <c r="E3" s="110"/>
    </row>
    <row r="5" spans="1:5" ht="15.75" x14ac:dyDescent="0.25">
      <c r="A5" s="93" t="s">
        <v>66</v>
      </c>
      <c r="B5" s="93"/>
      <c r="C5" s="93"/>
      <c r="D5" s="93"/>
      <c r="E5" s="19">
        <v>-32068.84</v>
      </c>
    </row>
    <row r="6" spans="1:5" ht="13.5" thickBot="1" x14ac:dyDescent="0.25"/>
    <row r="7" spans="1:5" ht="48" thickBot="1" x14ac:dyDescent="0.3">
      <c r="A7" s="20"/>
      <c r="B7" s="21" t="s">
        <v>40</v>
      </c>
      <c r="C7" s="21" t="s">
        <v>41</v>
      </c>
      <c r="D7" s="26" t="s">
        <v>42</v>
      </c>
      <c r="E7" s="27" t="s">
        <v>43</v>
      </c>
    </row>
    <row r="8" spans="1:5" ht="15" customHeight="1" x14ac:dyDescent="0.2">
      <c r="A8" s="3" t="s">
        <v>46</v>
      </c>
      <c r="B8" s="4">
        <f>'выборка 15'!AK15</f>
        <v>93719.959999999992</v>
      </c>
      <c r="C8" s="4">
        <f>'выборка 15'!AN15</f>
        <v>54151.770000000004</v>
      </c>
      <c r="D8" s="28">
        <f>'расход по дому ТО'!I23</f>
        <v>4019.9328500000001</v>
      </c>
      <c r="E8" s="112">
        <f>C14-D14</f>
        <v>35606.809150000001</v>
      </c>
    </row>
    <row r="9" spans="1:5" ht="33" customHeight="1" x14ac:dyDescent="0.2">
      <c r="A9" s="2" t="s">
        <v>47</v>
      </c>
      <c r="B9" s="1">
        <v>0</v>
      </c>
      <c r="C9" s="1">
        <v>0</v>
      </c>
      <c r="D9" s="28">
        <f>('выборка 15'!B3*1.74)*2</f>
        <v>13372.248</v>
      </c>
      <c r="E9" s="113"/>
    </row>
    <row r="10" spans="1:5" ht="31.5" customHeight="1" x14ac:dyDescent="0.2">
      <c r="A10" s="2" t="s">
        <v>48</v>
      </c>
      <c r="B10" s="1"/>
      <c r="C10" s="1"/>
      <c r="D10" s="28">
        <f>('выборка 15'!B4*0.15)*2</f>
        <v>1152.78</v>
      </c>
      <c r="E10" s="113"/>
    </row>
    <row r="11" spans="1:5" ht="15" customHeight="1" x14ac:dyDescent="0.2">
      <c r="A11" s="3" t="s">
        <v>49</v>
      </c>
      <c r="B11" s="1">
        <v>0</v>
      </c>
      <c r="C11" s="1">
        <v>0</v>
      </c>
      <c r="D11" s="28"/>
      <c r="E11" s="113"/>
    </row>
    <row r="12" spans="1:5" ht="26.25" customHeight="1" x14ac:dyDescent="0.2">
      <c r="A12" s="2" t="s">
        <v>50</v>
      </c>
      <c r="B12" s="1">
        <v>0</v>
      </c>
      <c r="C12" s="1">
        <v>0</v>
      </c>
      <c r="D12" s="28"/>
      <c r="E12" s="113"/>
    </row>
    <row r="13" spans="1:5" ht="34.5" customHeight="1" thickBot="1" x14ac:dyDescent="0.25">
      <c r="A13" s="29" t="s">
        <v>51</v>
      </c>
      <c r="B13" s="5">
        <v>0</v>
      </c>
      <c r="C13" s="5">
        <v>0</v>
      </c>
      <c r="D13" s="48"/>
      <c r="E13" s="113"/>
    </row>
    <row r="14" spans="1:5" ht="15" customHeight="1" thickBot="1" x14ac:dyDescent="0.3">
      <c r="A14" s="22" t="s">
        <v>59</v>
      </c>
      <c r="B14" s="23">
        <f t="shared" ref="B14:C14" si="0">SUM(B8:B13)</f>
        <v>93719.959999999992</v>
      </c>
      <c r="C14" s="23">
        <f t="shared" si="0"/>
        <v>54151.770000000004</v>
      </c>
      <c r="D14" s="24">
        <f>SUM(D8:D13)</f>
        <v>18544.960849999999</v>
      </c>
      <c r="E14" s="43"/>
    </row>
    <row r="15" spans="1:5" ht="15" customHeight="1" x14ac:dyDescent="0.25">
      <c r="A15" s="46"/>
      <c r="B15" s="46"/>
      <c r="C15" s="46"/>
      <c r="D15" s="47"/>
      <c r="E15" s="47"/>
    </row>
    <row r="16" spans="1:5" ht="15.75" x14ac:dyDescent="0.25">
      <c r="A16" s="93" t="s">
        <v>77</v>
      </c>
      <c r="B16" s="93"/>
      <c r="C16" s="93"/>
      <c r="D16" s="93"/>
      <c r="E16" s="25">
        <f>E5+C14-D14</f>
        <v>3537.9691500000044</v>
      </c>
    </row>
    <row r="17" spans="1:5" ht="15" customHeight="1" x14ac:dyDescent="0.25">
      <c r="A17" s="46"/>
      <c r="B17" s="46"/>
      <c r="C17" s="46"/>
      <c r="D17" s="47"/>
      <c r="E17" s="47"/>
    </row>
    <row r="18" spans="1:5" ht="15" customHeight="1" x14ac:dyDescent="0.25">
      <c r="A18" s="46"/>
      <c r="B18" s="46"/>
      <c r="C18" s="46"/>
      <c r="D18" s="47"/>
      <c r="E18" s="47"/>
    </row>
    <row r="19" spans="1:5" ht="15" customHeight="1" x14ac:dyDescent="0.25">
      <c r="A19" s="46"/>
      <c r="B19" s="46"/>
      <c r="C19" s="46"/>
      <c r="D19" s="47"/>
      <c r="E19" s="47"/>
    </row>
    <row r="20" spans="1:5" ht="15.75" x14ac:dyDescent="0.25">
      <c r="A20" s="93" t="s">
        <v>66</v>
      </c>
      <c r="B20" s="93"/>
      <c r="C20" s="93"/>
      <c r="D20" s="93"/>
      <c r="E20" s="25">
        <v>5315.14</v>
      </c>
    </row>
    <row r="21" spans="1:5" ht="15" customHeight="1" thickBot="1" x14ac:dyDescent="0.3">
      <c r="A21" s="46"/>
      <c r="B21" s="46"/>
      <c r="C21" s="46"/>
      <c r="D21" s="47"/>
      <c r="E21" s="47"/>
    </row>
    <row r="22" spans="1:5" ht="15" customHeight="1" thickBot="1" x14ac:dyDescent="0.25">
      <c r="A22" s="49" t="s">
        <v>60</v>
      </c>
      <c r="B22" s="16">
        <f>'выборка 15'!Q15</f>
        <v>6852.08</v>
      </c>
      <c r="C22" s="16">
        <f>'выборка 15'!T15</f>
        <v>4435.87</v>
      </c>
      <c r="D22" s="50">
        <v>0</v>
      </c>
      <c r="E22" s="51">
        <f>C22-D22</f>
        <v>4435.87</v>
      </c>
    </row>
    <row r="23" spans="1:5" x14ac:dyDescent="0.2">
      <c r="E23" s="30"/>
    </row>
    <row r="24" spans="1:5" ht="15.75" x14ac:dyDescent="0.25">
      <c r="A24" s="93" t="s">
        <v>77</v>
      </c>
      <c r="B24" s="93"/>
      <c r="C24" s="93"/>
      <c r="D24" s="93"/>
      <c r="E24" s="25">
        <f>E20+C22-D22</f>
        <v>9751.01</v>
      </c>
    </row>
    <row r="27" spans="1:5" x14ac:dyDescent="0.2">
      <c r="A27" s="111" t="s">
        <v>74</v>
      </c>
      <c r="B27" s="111"/>
      <c r="C27" s="111"/>
      <c r="D27" s="111"/>
    </row>
  </sheetData>
  <mergeCells count="7">
    <mergeCell ref="A3:E3"/>
    <mergeCell ref="A5:D5"/>
    <mergeCell ref="A24:D24"/>
    <mergeCell ref="A27:D27"/>
    <mergeCell ref="E8:E13"/>
    <mergeCell ref="A16:D16"/>
    <mergeCell ref="A20:D20"/>
  </mergeCells>
  <pageMargins left="0.7" right="0.7" top="0.75" bottom="0.75" header="0.3" footer="0.3"/>
  <pageSetup paperSize="9" scale="81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opLeftCell="A4" workbookViewId="0">
      <selection activeCell="I7" sqref="I7:I8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15" t="s">
        <v>52</v>
      </c>
      <c r="B2" s="115"/>
      <c r="C2" s="115"/>
      <c r="D2" s="115"/>
      <c r="E2" s="115"/>
      <c r="F2" s="115"/>
      <c r="G2" s="115"/>
      <c r="H2" s="115"/>
      <c r="I2" s="115"/>
    </row>
    <row r="3" spans="1:9" ht="17.25" x14ac:dyDescent="0.3">
      <c r="A3" s="115" t="s">
        <v>62</v>
      </c>
      <c r="B3" s="115"/>
      <c r="C3" s="115"/>
      <c r="D3" s="115"/>
      <c r="E3" s="115"/>
      <c r="F3" s="115"/>
      <c r="G3" s="115"/>
      <c r="H3" s="115"/>
      <c r="I3" s="115"/>
    </row>
    <row r="4" spans="1:9" ht="17.25" x14ac:dyDescent="0.3">
      <c r="A4" s="115" t="s">
        <v>75</v>
      </c>
      <c r="B4" s="115"/>
      <c r="C4" s="115"/>
      <c r="D4" s="115"/>
      <c r="E4" s="115"/>
      <c r="F4" s="115"/>
      <c r="G4" s="115"/>
      <c r="H4" s="115"/>
      <c r="I4" s="115"/>
    </row>
    <row r="5" spans="1:9" ht="13.5" thickBot="1" x14ac:dyDescent="0.25"/>
    <row r="6" spans="1:9" ht="45" x14ac:dyDescent="0.2">
      <c r="A6" s="52" t="s">
        <v>0</v>
      </c>
      <c r="B6" s="53" t="s">
        <v>1</v>
      </c>
      <c r="C6" s="54" t="s">
        <v>2</v>
      </c>
      <c r="D6" s="54" t="s">
        <v>53</v>
      </c>
      <c r="E6" s="54" t="s">
        <v>4</v>
      </c>
      <c r="F6" s="55" t="s">
        <v>67</v>
      </c>
      <c r="G6" s="55" t="s">
        <v>54</v>
      </c>
      <c r="H6" s="55" t="s">
        <v>7</v>
      </c>
      <c r="I6" s="56" t="s">
        <v>55</v>
      </c>
    </row>
    <row r="7" spans="1:9" ht="38.25" x14ac:dyDescent="0.2">
      <c r="A7" s="61">
        <v>1</v>
      </c>
      <c r="B7" s="61">
        <v>2015</v>
      </c>
      <c r="C7" s="61" t="s">
        <v>68</v>
      </c>
      <c r="D7" s="61"/>
      <c r="E7" s="61" t="s">
        <v>69</v>
      </c>
      <c r="F7" s="64" t="s">
        <v>70</v>
      </c>
      <c r="G7" s="61"/>
      <c r="H7" s="61"/>
      <c r="I7" s="61">
        <v>3191.54</v>
      </c>
    </row>
    <row r="8" spans="1:9" x14ac:dyDescent="0.2">
      <c r="A8" s="61">
        <v>2</v>
      </c>
      <c r="B8" s="61">
        <v>2015</v>
      </c>
      <c r="C8" s="64" t="s">
        <v>68</v>
      </c>
      <c r="D8" s="64" t="s">
        <v>71</v>
      </c>
      <c r="E8" s="64" t="s">
        <v>72</v>
      </c>
      <c r="F8" s="61"/>
      <c r="G8" s="61"/>
      <c r="H8" s="61"/>
      <c r="I8" s="64" t="s">
        <v>73</v>
      </c>
    </row>
    <row r="9" spans="1:9" x14ac:dyDescent="0.2">
      <c r="A9" s="61"/>
      <c r="B9" s="61"/>
      <c r="C9" s="61"/>
      <c r="D9" s="61"/>
      <c r="E9" s="61"/>
      <c r="F9" s="61"/>
      <c r="G9" s="61"/>
      <c r="H9" s="61"/>
      <c r="I9" s="61"/>
    </row>
    <row r="10" spans="1:9" x14ac:dyDescent="0.2">
      <c r="A10" s="61"/>
      <c r="B10" s="61"/>
      <c r="C10" s="61"/>
      <c r="D10" s="61"/>
      <c r="E10" s="61"/>
      <c r="F10" s="61"/>
      <c r="G10" s="61"/>
      <c r="H10" s="61"/>
      <c r="I10" s="61"/>
    </row>
    <row r="11" spans="1:9" x14ac:dyDescent="0.2">
      <c r="A11" s="61"/>
      <c r="B11" s="61"/>
      <c r="C11" s="61"/>
      <c r="D11" s="61"/>
      <c r="E11" s="61"/>
      <c r="F11" s="61"/>
      <c r="G11" s="61"/>
      <c r="H11" s="61"/>
      <c r="I11" s="61"/>
    </row>
    <row r="12" spans="1:9" x14ac:dyDescent="0.2">
      <c r="A12" s="61"/>
      <c r="B12" s="61"/>
      <c r="C12" s="61"/>
      <c r="D12" s="61"/>
      <c r="E12" s="61"/>
      <c r="F12" s="61"/>
      <c r="G12" s="61"/>
      <c r="H12" s="61"/>
      <c r="I12" s="61"/>
    </row>
    <row r="13" spans="1:9" x14ac:dyDescent="0.2">
      <c r="A13" s="57"/>
      <c r="B13" s="58"/>
      <c r="C13" s="59"/>
      <c r="D13" s="60"/>
      <c r="E13" s="61"/>
      <c r="F13" s="62"/>
      <c r="G13" s="62"/>
      <c r="H13" s="62"/>
      <c r="I13" s="63"/>
    </row>
    <row r="14" spans="1:9" hidden="1" x14ac:dyDescent="0.2">
      <c r="A14" s="31"/>
      <c r="B14" s="32"/>
      <c r="C14" s="33"/>
      <c r="D14" s="34"/>
      <c r="E14" s="35"/>
      <c r="F14" s="36"/>
      <c r="G14" s="36"/>
      <c r="H14" s="36"/>
      <c r="I14" s="37"/>
    </row>
    <row r="15" spans="1:9" hidden="1" x14ac:dyDescent="0.2">
      <c r="A15" s="31"/>
      <c r="B15" s="32"/>
      <c r="C15" s="33"/>
      <c r="D15" s="34"/>
      <c r="E15" s="35"/>
      <c r="F15" s="36"/>
      <c r="G15" s="36"/>
      <c r="H15" s="36"/>
      <c r="I15" s="37"/>
    </row>
    <row r="16" spans="1:9" hidden="1" x14ac:dyDescent="0.2">
      <c r="A16" s="31"/>
      <c r="B16" s="32"/>
      <c r="C16" s="33"/>
      <c r="D16" s="34"/>
      <c r="E16" s="35"/>
      <c r="F16" s="36"/>
      <c r="G16" s="36"/>
      <c r="H16" s="36"/>
      <c r="I16" s="37"/>
    </row>
    <row r="17" spans="1:9" hidden="1" x14ac:dyDescent="0.2">
      <c r="A17" s="31"/>
      <c r="B17" s="32"/>
      <c r="C17" s="33"/>
      <c r="D17" s="34"/>
      <c r="E17" s="35"/>
      <c r="F17" s="36"/>
      <c r="G17" s="36"/>
      <c r="H17" s="36"/>
      <c r="I17" s="37"/>
    </row>
    <row r="18" spans="1:9" hidden="1" x14ac:dyDescent="0.2">
      <c r="A18" s="31"/>
      <c r="B18" s="32"/>
      <c r="C18" s="33"/>
      <c r="D18" s="34"/>
      <c r="E18" s="35"/>
      <c r="F18" s="36"/>
      <c r="G18" s="36"/>
      <c r="H18" s="36"/>
      <c r="I18" s="37"/>
    </row>
    <row r="19" spans="1:9" hidden="1" x14ac:dyDescent="0.2">
      <c r="A19" s="31"/>
      <c r="B19" s="32"/>
      <c r="C19" s="33"/>
      <c r="D19" s="34"/>
      <c r="E19" s="35"/>
      <c r="F19" s="36"/>
      <c r="G19" s="36"/>
      <c r="H19" s="36"/>
      <c r="I19" s="37"/>
    </row>
    <row r="20" spans="1:9" hidden="1" x14ac:dyDescent="0.2">
      <c r="A20" s="31"/>
      <c r="B20" s="32"/>
      <c r="C20" s="33"/>
      <c r="D20" s="34"/>
      <c r="E20" s="35"/>
      <c r="F20" s="36"/>
      <c r="G20" s="36"/>
      <c r="H20" s="36"/>
      <c r="I20" s="37"/>
    </row>
    <row r="21" spans="1:9" hidden="1" x14ac:dyDescent="0.2">
      <c r="A21" s="31"/>
      <c r="B21" s="32"/>
      <c r="C21" s="33"/>
      <c r="D21" s="34"/>
      <c r="E21" s="35"/>
      <c r="F21" s="36"/>
      <c r="G21" s="36"/>
      <c r="H21" s="36"/>
      <c r="I21" s="37"/>
    </row>
    <row r="22" spans="1:9" ht="15.75" thickBot="1" x14ac:dyDescent="0.25">
      <c r="A22" s="38"/>
      <c r="B22" s="116" t="s">
        <v>56</v>
      </c>
      <c r="C22" s="117"/>
      <c r="D22" s="117"/>
      <c r="E22" s="117"/>
      <c r="F22" s="117"/>
      <c r="G22" s="117"/>
      <c r="H22" s="118"/>
      <c r="I22" s="39">
        <f>'выборка 15'!AO15+'выборка 15'!AP15</f>
        <v>828.39285000000007</v>
      </c>
    </row>
    <row r="23" spans="1:9" ht="15.75" thickBot="1" x14ac:dyDescent="0.3">
      <c r="A23" s="97" t="s">
        <v>57</v>
      </c>
      <c r="B23" s="98"/>
      <c r="C23" s="98"/>
      <c r="D23" s="40"/>
      <c r="E23" s="40"/>
      <c r="F23" s="40"/>
      <c r="G23" s="40"/>
      <c r="H23" s="40"/>
      <c r="I23" s="41">
        <f>SUM(I7:I22)</f>
        <v>4019.9328500000001</v>
      </c>
    </row>
    <row r="24" spans="1:9" x14ac:dyDescent="0.2">
      <c r="A24" s="119"/>
      <c r="B24" s="119"/>
      <c r="C24" s="120"/>
      <c r="D24" s="120"/>
      <c r="E24" s="120"/>
      <c r="F24" s="120"/>
      <c r="G24" s="120"/>
      <c r="H24" s="120"/>
      <c r="I24" s="120"/>
    </row>
    <row r="28" spans="1:9" ht="15" x14ac:dyDescent="0.25">
      <c r="A28" s="114" t="s">
        <v>74</v>
      </c>
      <c r="B28" s="114"/>
      <c r="C28" s="114"/>
      <c r="D28" s="114"/>
      <c r="E28" s="114"/>
      <c r="F28" s="114"/>
      <c r="G28" s="114"/>
      <c r="H28" s="114"/>
      <c r="I28" s="114"/>
    </row>
  </sheetData>
  <mergeCells count="7">
    <mergeCell ref="A28:I28"/>
    <mergeCell ref="A2:I2"/>
    <mergeCell ref="A3:I3"/>
    <mergeCell ref="A4:I4"/>
    <mergeCell ref="B22:H22"/>
    <mergeCell ref="A23:C23"/>
    <mergeCell ref="A24:I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выборка 15</vt:lpstr>
      <vt:lpstr>отчет ТР 01.11.2017</vt:lpstr>
      <vt:lpstr>расход  ТР  01.11.2017 (2)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2018-03-02T10:00:37Z</cp:lastPrinted>
  <dcterms:created xsi:type="dcterms:W3CDTF">2015-02-24T21:57:31Z</dcterms:created>
  <dcterms:modified xsi:type="dcterms:W3CDTF">2018-03-26T09:52:10Z</dcterms:modified>
</cp:coreProperties>
</file>