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ТР" sheetId="8" r:id="rId6"/>
  </sheets>
  <calcPr calcId="145621" refMode="R1C1"/>
</workbook>
</file>

<file path=xl/calcChain.xml><?xml version="1.0" encoding="utf-8"?>
<calcChain xmlns="http://schemas.openxmlformats.org/spreadsheetml/2006/main">
  <c r="F11" i="8" l="1"/>
  <c r="D9" i="7" s="1"/>
  <c r="C9" i="7"/>
  <c r="B9" i="7"/>
  <c r="D11" i="7" l="1"/>
  <c r="AI15" i="3" l="1"/>
  <c r="AF15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8" i="1" l="1"/>
  <c r="C8" i="1"/>
  <c r="N15" i="3"/>
  <c r="I11" i="2" s="1"/>
  <c r="I12" i="2" s="1"/>
  <c r="D7" i="1" l="1"/>
  <c r="F7" i="1"/>
  <c r="F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<sst xmlns="http://schemas.openxmlformats.org/spreadsheetml/2006/main" count="128" uniqueCount="98">
  <si>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</si>
  <si>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</si>
  <si>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</si>
  <si>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</si>
  <si>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</si>
  <si>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</si>
  <si>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</si>
  <si>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</si>
  <si>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</si>
  <si>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</si>
  <si>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</si>
  <si>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</si>
  <si>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</si>
  <si>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</si>
  <si>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</si>
  <si>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</si>
  <si>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</si>
  <si>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</si>
  <si>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</si>
  <si>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</si>
  <si>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</si>
  <si>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</si>
  <si>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</si>
  <si>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</si>
  <si>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</si>
  <si>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</si>
  <si>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</si>
  <si>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</si>
  <si>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</si>
  <si>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</si>
  <si>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</si>
  <si>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</si>
  <si>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</si>
  <si>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</si>
  <si>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</si>
  <si>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</si>
  <si>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</si>
  <si>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</si>
  <si>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</si>
  <si>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</si>
  <si>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</si>
  <si>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</si>
  <si>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</si>
  <si>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</si>
  <si>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</si>
  <si>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</si>
  <si>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</si>
  <si>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</si>
  <si>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</si>
  <si>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</si>
  <si>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</si>
  <si>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</si>
  <si>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</si>
  <si>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</si>
  <si>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</si>
  <si>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</si>
  <si>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</si>
  <si>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</si>
  <si>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</si>
  <si>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</si>
  <si>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</si>
  <si>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</si>
  <si>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</si>
  <si>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</si>
  <si>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</si>
  <si>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</si>
  <si>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</si>
  <si>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</si>
  <si>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</si>
  <si>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</si>
  <si>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</si>
  <si>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</si>
  <si>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</si>
  <si>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</si>
  <si>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</si>
  <si>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</si>
  <si>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</si>
  <si>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</si>
  <si>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</si>
  <si>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</si>
  <si>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Виноградная, 21Б</t>
  </si>
  <si>
    <t>в доме по адресу ул. Виноградная, 21Б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</si>
  <si>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</si>
  <si>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</si>
  <si>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в доме по  адресу Виноградная, 21Б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</si>
  <si>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</si>
  <si>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Виноградная, 21Б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</si>
  <si>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Виноградная, 21Б</t>
  </si>
  <si>
    <t>декабрь</t>
  </si>
  <si>
    <t>Генеральный директор ООО У0 "ТаганСервис"____________________________________________</t>
  </si>
  <si>
    <t>переходящее сальдо на 01.08.16 г</t>
  </si>
  <si>
    <t>Информация о выполненных работах  по статье "Ремонт  жилья"</t>
  </si>
  <si>
    <t>Информация о собранных и израсходованных денежных средствах по статье "Ремонт  Жилья" за период с 01.01.2017 г по 31.12.2017 г по адресу ул. Виноградная, 21Б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</si>
  <si>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</si>
  <si>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</si>
  <si>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за период с 01.01.2017 по 31.12.2017 гг.</t>
  </si>
  <si>
    <t>подвал ЦО</t>
  </si>
  <si>
    <t>смена труб ф76мм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</si>
</sst>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15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9" fillId="0" borderId="0" xfId="0" applyNumberFormat="1" applyFont="1"/>
    <xf numFmtId="0" fontId="1" fillId="0" borderId="43" xfId="0" applyFont="1" applyBorder="1"/>
    <xf numFmtId="4" fontId="0" fillId="0" borderId="26" xfId="0" applyNumberForma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4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30</v>
      </c>
      <c r="B2" s="15" t="s">
        <v>31</v>
      </c>
      <c r="C2" s="15" t="s">
        <v>32</v>
      </c>
      <c r="D2" s="15" t="s">
        <v>34</v>
      </c>
      <c r="E2" s="18" t="s">
        <v>41</v>
      </c>
      <c r="F2" s="15" t="s">
        <v>33</v>
      </c>
      <c r="G2" s="15" t="s">
        <v>35</v>
      </c>
      <c r="H2" s="18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8" t="s">
        <v>39</v>
      </c>
      <c r="N2" s="18" t="s">
        <v>40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7" t="s">
        <v>58</v>
      </c>
      <c r="AE2" s="15" t="s">
        <v>61</v>
      </c>
      <c r="AF2" s="15" t="s">
        <v>34</v>
      </c>
      <c r="AG2" s="18" t="s">
        <v>41</v>
      </c>
      <c r="AH2" s="15" t="s">
        <v>62</v>
      </c>
      <c r="AI2" s="15" t="s">
        <v>35</v>
      </c>
      <c r="AJ2" s="18" t="s">
        <v>42</v>
      </c>
      <c r="AK2" s="18" t="s">
        <v>79</v>
      </c>
      <c r="AL2" s="18" t="s">
        <v>40</v>
      </c>
    </row>
    <row r="3" spans="1:38" x14ac:dyDescent="0.2">
      <c r="A3" s="13" t="s">
        <v>80</v>
      </c>
      <c r="B3" s="3">
        <v>900.4</v>
      </c>
      <c r="C3" s="3">
        <v>0</v>
      </c>
      <c r="D3" s="3">
        <v>0</v>
      </c>
      <c r="E3" s="19">
        <f>C3+D3</f>
        <v>0</v>
      </c>
      <c r="F3" s="3">
        <v>0</v>
      </c>
      <c r="G3" s="3">
        <v>0</v>
      </c>
      <c r="H3" s="19">
        <f>F3+G3</f>
        <v>0</v>
      </c>
      <c r="I3" s="3">
        <v>0</v>
      </c>
      <c r="J3" s="3">
        <v>0</v>
      </c>
      <c r="K3" s="3">
        <v>0</v>
      </c>
      <c r="L3" s="3">
        <v>0</v>
      </c>
      <c r="M3" s="19">
        <f>(I3+J3+L3)*1.5%</f>
        <v>0</v>
      </c>
      <c r="N3" s="21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9">
        <f>AE3+AF3</f>
        <v>0</v>
      </c>
      <c r="AH3" s="3">
        <v>0</v>
      </c>
      <c r="AI3" s="3">
        <v>0</v>
      </c>
      <c r="AJ3" s="19">
        <f>AH3+AI3</f>
        <v>0</v>
      </c>
      <c r="AK3" s="51">
        <f>AB3*1.5%</f>
        <v>0</v>
      </c>
      <c r="AL3" s="21">
        <f>AJ3*1.5%</f>
        <v>0</v>
      </c>
    </row>
    <row r="4" spans="1:38" x14ac:dyDescent="0.2">
      <c r="A4" s="13" t="s">
        <v>80</v>
      </c>
      <c r="B4" s="3">
        <v>900.4</v>
      </c>
      <c r="C4" s="3">
        <v>0</v>
      </c>
      <c r="D4" s="3">
        <v>0</v>
      </c>
      <c r="E4" s="19">
        <f t="shared" ref="E4:E14" si="0">C4+D4</f>
        <v>0</v>
      </c>
      <c r="F4" s="3">
        <v>0</v>
      </c>
      <c r="G4" s="3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9">
        <f t="shared" ref="AG4:AG14" si="4">AE4+AF4</f>
        <v>0</v>
      </c>
      <c r="AH4" s="3">
        <v>0</v>
      </c>
      <c r="AI4" s="3">
        <v>0</v>
      </c>
      <c r="AJ4" s="19">
        <f t="shared" ref="AJ4:AJ14" si="5">AH4+AI4</f>
        <v>0</v>
      </c>
      <c r="AK4" s="51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80</v>
      </c>
      <c r="B5" s="3">
        <v>900.4</v>
      </c>
      <c r="C5" s="3">
        <v>0</v>
      </c>
      <c r="D5" s="3">
        <v>0</v>
      </c>
      <c r="E5" s="19">
        <f t="shared" si="0"/>
        <v>0</v>
      </c>
      <c r="F5" s="3">
        <v>0</v>
      </c>
      <c r="G5" s="3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9">
        <f t="shared" si="4"/>
        <v>0</v>
      </c>
      <c r="AH5" s="3">
        <v>0</v>
      </c>
      <c r="AI5" s="3">
        <v>0</v>
      </c>
      <c r="AJ5" s="19">
        <f t="shared" si="5"/>
        <v>0</v>
      </c>
      <c r="AK5" s="51">
        <f t="shared" si="6"/>
        <v>0</v>
      </c>
      <c r="AL5" s="21">
        <f t="shared" si="7"/>
        <v>0</v>
      </c>
    </row>
    <row r="6" spans="1:38" x14ac:dyDescent="0.2">
      <c r="A6" s="13" t="s">
        <v>80</v>
      </c>
      <c r="B6" s="3">
        <v>900.4</v>
      </c>
      <c r="C6" s="3">
        <v>0</v>
      </c>
      <c r="D6" s="3">
        <v>0</v>
      </c>
      <c r="E6" s="19">
        <f t="shared" si="0"/>
        <v>0</v>
      </c>
      <c r="F6" s="3">
        <v>0</v>
      </c>
      <c r="G6" s="3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9">
        <f t="shared" si="4"/>
        <v>0</v>
      </c>
      <c r="AH6" s="3">
        <v>0</v>
      </c>
      <c r="AI6" s="3">
        <v>0</v>
      </c>
      <c r="AJ6" s="19">
        <f t="shared" si="5"/>
        <v>0</v>
      </c>
      <c r="AK6" s="51">
        <f t="shared" si="6"/>
        <v>0</v>
      </c>
      <c r="AL6" s="21">
        <f t="shared" si="7"/>
        <v>0</v>
      </c>
    </row>
    <row r="7" spans="1:38" x14ac:dyDescent="0.2">
      <c r="A7" s="13" t="s">
        <v>80</v>
      </c>
      <c r="B7" s="3">
        <v>900.4</v>
      </c>
      <c r="C7" s="3">
        <v>0</v>
      </c>
      <c r="D7" s="3">
        <v>0</v>
      </c>
      <c r="E7" s="19">
        <f t="shared" si="0"/>
        <v>0</v>
      </c>
      <c r="F7" s="3">
        <v>0</v>
      </c>
      <c r="G7" s="3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9">
        <f t="shared" si="4"/>
        <v>0</v>
      </c>
      <c r="AH7" s="3">
        <v>0</v>
      </c>
      <c r="AI7" s="3">
        <v>0</v>
      </c>
      <c r="AJ7" s="19">
        <f t="shared" si="5"/>
        <v>0</v>
      </c>
      <c r="AK7" s="51">
        <f t="shared" si="6"/>
        <v>0</v>
      </c>
      <c r="AL7" s="21">
        <f t="shared" si="7"/>
        <v>0</v>
      </c>
    </row>
    <row r="8" spans="1:38" x14ac:dyDescent="0.2">
      <c r="A8" s="13" t="s">
        <v>80</v>
      </c>
      <c r="B8" s="3">
        <v>900.4</v>
      </c>
      <c r="C8" s="2">
        <v>4186</v>
      </c>
      <c r="D8" s="2">
        <v>0</v>
      </c>
      <c r="E8" s="19">
        <f t="shared" si="0"/>
        <v>4186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504.13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2250.5</v>
      </c>
      <c r="V8" s="2">
        <v>0</v>
      </c>
      <c r="W8" s="2">
        <v>0</v>
      </c>
      <c r="X8" s="2">
        <v>0</v>
      </c>
      <c r="Y8" s="2">
        <v>1620.36</v>
      </c>
      <c r="Z8" s="2">
        <v>0</v>
      </c>
      <c r="AA8" s="2">
        <v>270.06</v>
      </c>
      <c r="AB8" s="2">
        <v>0</v>
      </c>
      <c r="AC8" s="2">
        <v>1854.43</v>
      </c>
      <c r="AD8" s="2">
        <v>0</v>
      </c>
      <c r="AE8" s="2">
        <v>3645.88</v>
      </c>
      <c r="AF8" s="2">
        <v>0</v>
      </c>
      <c r="AG8" s="19">
        <f t="shared" si="4"/>
        <v>3645.88</v>
      </c>
      <c r="AH8" s="2">
        <v>0</v>
      </c>
      <c r="AI8" s="2">
        <v>0</v>
      </c>
      <c r="AJ8" s="19">
        <f t="shared" si="5"/>
        <v>0</v>
      </c>
      <c r="AK8" s="51">
        <f t="shared" si="6"/>
        <v>0</v>
      </c>
      <c r="AL8" s="21">
        <f t="shared" si="7"/>
        <v>0</v>
      </c>
    </row>
    <row r="9" spans="1:38" x14ac:dyDescent="0.2">
      <c r="A9" s="13" t="s">
        <v>80</v>
      </c>
      <c r="B9" s="3">
        <v>900.4</v>
      </c>
      <c r="C9" s="2">
        <v>0</v>
      </c>
      <c r="D9" s="2">
        <v>0</v>
      </c>
      <c r="E9" s="19">
        <f t="shared" si="0"/>
        <v>0</v>
      </c>
      <c r="F9" s="2">
        <v>3107.64</v>
      </c>
      <c r="G9" s="2">
        <v>0</v>
      </c>
      <c r="H9" s="19">
        <f t="shared" si="1"/>
        <v>3107.64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46.614599999999996</v>
      </c>
      <c r="O9" s="2">
        <v>540.12</v>
      </c>
      <c r="P9" s="2">
        <v>374.26</v>
      </c>
      <c r="Q9" s="2">
        <v>0</v>
      </c>
      <c r="R9" s="2">
        <v>0</v>
      </c>
      <c r="S9" s="2">
        <v>0</v>
      </c>
      <c r="T9" s="2">
        <v>0</v>
      </c>
      <c r="U9" s="2">
        <v>2250.5</v>
      </c>
      <c r="V9" s="2">
        <v>1670.75</v>
      </c>
      <c r="W9" s="2">
        <v>0</v>
      </c>
      <c r="X9" s="2">
        <v>0</v>
      </c>
      <c r="Y9" s="2">
        <v>1692.38</v>
      </c>
      <c r="Z9" s="2">
        <v>1202.94</v>
      </c>
      <c r="AA9" s="2">
        <v>315.14</v>
      </c>
      <c r="AB9" s="2">
        <v>200.49</v>
      </c>
      <c r="AC9" s="2">
        <v>1962.44</v>
      </c>
      <c r="AD9" s="2">
        <v>1376.71</v>
      </c>
      <c r="AE9" s="2">
        <v>8128.8</v>
      </c>
      <c r="AF9" s="2">
        <v>0</v>
      </c>
      <c r="AG9" s="19">
        <f t="shared" si="4"/>
        <v>8128.8</v>
      </c>
      <c r="AH9" s="2">
        <v>2706.66</v>
      </c>
      <c r="AI9" s="2">
        <v>0</v>
      </c>
      <c r="AJ9" s="19">
        <f t="shared" si="5"/>
        <v>2706.66</v>
      </c>
      <c r="AK9" s="51">
        <f t="shared" si="6"/>
        <v>3.0073500000000002</v>
      </c>
      <c r="AL9" s="21">
        <f t="shared" si="7"/>
        <v>40.599899999999998</v>
      </c>
    </row>
    <row r="10" spans="1:38" x14ac:dyDescent="0.2">
      <c r="A10" s="13" t="s">
        <v>80</v>
      </c>
      <c r="B10" s="3">
        <v>900.4</v>
      </c>
      <c r="C10" s="2">
        <v>0</v>
      </c>
      <c r="D10" s="2">
        <v>0</v>
      </c>
      <c r="E10" s="19">
        <f t="shared" si="0"/>
        <v>0</v>
      </c>
      <c r="F10" s="2">
        <v>507.79</v>
      </c>
      <c r="G10" s="2">
        <v>0</v>
      </c>
      <c r="H10" s="19">
        <f t="shared" si="1"/>
        <v>507.79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7.6168500000000003</v>
      </c>
      <c r="O10" s="2">
        <v>540.12</v>
      </c>
      <c r="P10" s="2">
        <v>569.6</v>
      </c>
      <c r="Q10" s="2">
        <v>0</v>
      </c>
      <c r="R10" s="2">
        <v>0</v>
      </c>
      <c r="S10" s="2">
        <v>0</v>
      </c>
      <c r="T10" s="2">
        <v>0</v>
      </c>
      <c r="U10" s="2">
        <v>-2250.5</v>
      </c>
      <c r="V10" s="2">
        <v>-1022.81</v>
      </c>
      <c r="W10" s="2">
        <v>0</v>
      </c>
      <c r="X10" s="2">
        <v>0</v>
      </c>
      <c r="Y10" s="2">
        <v>1692.38</v>
      </c>
      <c r="Z10" s="2">
        <v>1789.66</v>
      </c>
      <c r="AA10" s="2">
        <v>315.14</v>
      </c>
      <c r="AB10" s="2">
        <v>329.41</v>
      </c>
      <c r="AC10" s="2">
        <v>1962.44</v>
      </c>
      <c r="AD10" s="2">
        <v>2072.29</v>
      </c>
      <c r="AE10" s="2">
        <v>8128.8</v>
      </c>
      <c r="AF10" s="2">
        <v>0</v>
      </c>
      <c r="AG10" s="19">
        <f t="shared" si="4"/>
        <v>8128.8</v>
      </c>
      <c r="AH10" s="2">
        <v>10046.48</v>
      </c>
      <c r="AI10" s="2">
        <v>0</v>
      </c>
      <c r="AJ10" s="19">
        <f t="shared" si="5"/>
        <v>10046.48</v>
      </c>
      <c r="AK10" s="51">
        <f t="shared" si="6"/>
        <v>4.9411500000000004</v>
      </c>
      <c r="AL10" s="21">
        <f t="shared" si="7"/>
        <v>150.69719999999998</v>
      </c>
    </row>
    <row r="11" spans="1:38" x14ac:dyDescent="0.2">
      <c r="A11" s="13" t="s">
        <v>80</v>
      </c>
      <c r="B11" s="3">
        <v>900.4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51">
        <f t="shared" si="6"/>
        <v>0</v>
      </c>
      <c r="AL11" s="21">
        <f t="shared" si="7"/>
        <v>0</v>
      </c>
    </row>
    <row r="12" spans="1:38" x14ac:dyDescent="0.2">
      <c r="A12" s="13" t="s">
        <v>80</v>
      </c>
      <c r="B12" s="3">
        <v>900.4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51">
        <f t="shared" si="6"/>
        <v>0</v>
      </c>
      <c r="AL12" s="21">
        <f t="shared" si="7"/>
        <v>0</v>
      </c>
    </row>
    <row r="13" spans="1:38" x14ac:dyDescent="0.2">
      <c r="A13" s="13" t="s">
        <v>80</v>
      </c>
      <c r="B13" s="3">
        <v>900.4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51">
        <f t="shared" si="6"/>
        <v>0</v>
      </c>
      <c r="AL13" s="21">
        <f t="shared" si="7"/>
        <v>0</v>
      </c>
    </row>
    <row r="14" spans="1:38" ht="13.5" thickBot="1" x14ac:dyDescent="0.25">
      <c r="A14" s="13" t="s">
        <v>80</v>
      </c>
      <c r="B14" s="3">
        <v>900.4</v>
      </c>
      <c r="C14" s="7"/>
      <c r="D14" s="7"/>
      <c r="E14" s="19">
        <f t="shared" si="0"/>
        <v>0</v>
      </c>
      <c r="F14" s="7"/>
      <c r="G14" s="7"/>
      <c r="H14" s="19">
        <f t="shared" si="1"/>
        <v>0</v>
      </c>
      <c r="I14" s="7"/>
      <c r="J14" s="7"/>
      <c r="K14" s="7"/>
      <c r="L14" s="7"/>
      <c r="M14" s="19">
        <f t="shared" si="2"/>
        <v>0</v>
      </c>
      <c r="N14" s="21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>
        <f t="shared" si="4"/>
        <v>0</v>
      </c>
      <c r="AH14" s="7"/>
      <c r="AI14" s="7"/>
      <c r="AJ14" s="19">
        <f t="shared" si="5"/>
        <v>0</v>
      </c>
      <c r="AK14" s="51">
        <f t="shared" si="6"/>
        <v>0</v>
      </c>
      <c r="AL14" s="21">
        <f t="shared" si="7"/>
        <v>0</v>
      </c>
    </row>
    <row r="15" spans="1:38" ht="13.5" thickBot="1" x14ac:dyDescent="0.25">
      <c r="A15" s="11" t="s">
        <v>29</v>
      </c>
      <c r="B15" s="8">
        <v>0</v>
      </c>
      <c r="C15" s="8">
        <f t="shared" ref="C15:G15" si="8">SUM(C3:C14)</f>
        <v>4186</v>
      </c>
      <c r="D15" s="8">
        <f t="shared" si="8"/>
        <v>0</v>
      </c>
      <c r="E15" s="20">
        <f t="shared" si="8"/>
        <v>4186</v>
      </c>
      <c r="F15" s="8">
        <f t="shared" si="8"/>
        <v>3615.43</v>
      </c>
      <c r="G15" s="8">
        <f t="shared" si="8"/>
        <v>0</v>
      </c>
      <c r="H15" s="20">
        <f t="shared" ref="H15:AE15" si="9">SUM(H3:H14)</f>
        <v>3615.43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20">
        <f t="shared" si="9"/>
        <v>0</v>
      </c>
      <c r="N15" s="22">
        <f t="shared" si="9"/>
        <v>54.231449999999995</v>
      </c>
      <c r="O15" s="11">
        <f t="shared" si="9"/>
        <v>1584.37</v>
      </c>
      <c r="P15" s="8">
        <f t="shared" si="9"/>
        <v>943.86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2250.5</v>
      </c>
      <c r="V15" s="8">
        <f t="shared" si="9"/>
        <v>647.94000000000005</v>
      </c>
      <c r="W15" s="8">
        <f t="shared" si="9"/>
        <v>0</v>
      </c>
      <c r="X15" s="8">
        <f t="shared" si="9"/>
        <v>0</v>
      </c>
      <c r="Y15" s="8">
        <f t="shared" si="9"/>
        <v>5005.12</v>
      </c>
      <c r="Z15" s="8">
        <f t="shared" si="9"/>
        <v>2992.6000000000004</v>
      </c>
      <c r="AA15" s="8">
        <f t="shared" si="9"/>
        <v>900.34</v>
      </c>
      <c r="AB15" s="8">
        <f t="shared" si="9"/>
        <v>529.90000000000009</v>
      </c>
      <c r="AC15" s="8">
        <f t="shared" si="9"/>
        <v>5779.3099999999995</v>
      </c>
      <c r="AD15" s="12">
        <f t="shared" si="9"/>
        <v>3449</v>
      </c>
      <c r="AE15" s="8">
        <f t="shared" si="9"/>
        <v>19903.48</v>
      </c>
      <c r="AF15" s="8">
        <f>SUM(AF3:AF14)</f>
        <v>0</v>
      </c>
      <c r="AG15" s="20">
        <f>SUM(AG3:AG14)</f>
        <v>19903.48</v>
      </c>
      <c r="AH15" s="8">
        <f>SUM(AH3:AH14)</f>
        <v>12753.14</v>
      </c>
      <c r="AI15" s="8">
        <f>SUM(AI3:AI14)</f>
        <v>0</v>
      </c>
      <c r="AJ15" s="20">
        <f>SUM(AJ3:AJ14)</f>
        <v>12753.14</v>
      </c>
      <c r="AK15" s="20">
        <f t="shared" ref="AK15" si="10">SUM(AK3:AK14)</f>
        <v>7.948500000000001</v>
      </c>
      <c r="AL15" s="22">
        <f t="shared" ref="AL15" si="11">SUM(AL3:AL14)</f>
        <v>191.29709999999997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8" t="s">
        <v>13</v>
      </c>
      <c r="C2" s="78"/>
      <c r="D2" s="78"/>
      <c r="E2" s="78"/>
      <c r="F2" s="78"/>
    </row>
    <row r="3" spans="2:9" ht="26.25" customHeight="1" x14ac:dyDescent="0.35">
      <c r="B3" s="77" t="s">
        <v>84</v>
      </c>
      <c r="C3" s="77"/>
      <c r="D3" s="77"/>
      <c r="E3" s="77"/>
      <c r="F3" s="77"/>
      <c r="G3" s="1"/>
      <c r="H3" s="1"/>
      <c r="I3" s="1"/>
    </row>
    <row r="4" spans="2:9" ht="30" customHeight="1" thickBot="1" x14ac:dyDescent="0.25">
      <c r="B4" s="77"/>
      <c r="C4" s="77"/>
      <c r="D4" s="77"/>
      <c r="E4" s="77"/>
      <c r="F4" s="7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53" t="s">
        <v>1</v>
      </c>
      <c r="C6" s="54">
        <f>'отчет тек. ремонт'!B13</f>
        <v>4186</v>
      </c>
      <c r="D6" s="54">
        <f>'отчет тек. ремонт'!C13</f>
        <v>3615.43</v>
      </c>
      <c r="E6" s="54">
        <f>'отчет тек. ремонт'!E13</f>
        <v>6768.89</v>
      </c>
      <c r="F6" s="61">
        <f>'отчет тек. ремонт'!G15</f>
        <v>110389.28854999998</v>
      </c>
    </row>
    <row r="7" spans="2:9" x14ac:dyDescent="0.2">
      <c r="B7" s="55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62" t="e">
        <f>#REF!</f>
        <v>#REF!</v>
      </c>
    </row>
    <row r="8" spans="2:9" ht="25.5" x14ac:dyDescent="0.2">
      <c r="B8" s="56" t="s">
        <v>2</v>
      </c>
      <c r="C8" s="2" t="e">
        <f>#REF!</f>
        <v>#REF!</v>
      </c>
      <c r="D8" s="23" t="e">
        <f>#REF!</f>
        <v>#REF!</v>
      </c>
      <c r="E8" s="2" t="e">
        <f>#REF!</f>
        <v>#REF!</v>
      </c>
      <c r="F8" s="63" t="e">
        <f>#REF!</f>
        <v>#REF!</v>
      </c>
    </row>
    <row r="9" spans="2:9" ht="51" x14ac:dyDescent="0.2">
      <c r="B9" s="56" t="s">
        <v>3</v>
      </c>
      <c r="C9" s="2">
        <v>0</v>
      </c>
      <c r="D9" s="2">
        <v>0</v>
      </c>
      <c r="E9" s="2">
        <v>0</v>
      </c>
      <c r="F9" s="57">
        <v>0</v>
      </c>
    </row>
    <row r="10" spans="2:9" x14ac:dyDescent="0.2">
      <c r="B10" s="56" t="s">
        <v>4</v>
      </c>
      <c r="C10" s="2">
        <v>0</v>
      </c>
      <c r="D10" s="2">
        <v>0</v>
      </c>
      <c r="E10" s="2">
        <v>0</v>
      </c>
      <c r="F10" s="57">
        <v>0</v>
      </c>
    </row>
    <row r="11" spans="2:9" ht="25.5" x14ac:dyDescent="0.2">
      <c r="B11" s="56" t="s">
        <v>5</v>
      </c>
      <c r="C11" s="2">
        <f>'выборка 15'!U15</f>
        <v>2250.5</v>
      </c>
      <c r="D11" s="2">
        <f>'выборка 15'!V15</f>
        <v>647.94000000000005</v>
      </c>
      <c r="E11" s="2">
        <v>1914.24</v>
      </c>
      <c r="F11" s="57">
        <v>0</v>
      </c>
    </row>
    <row r="12" spans="2:9" x14ac:dyDescent="0.2">
      <c r="B12" s="56" t="s">
        <v>6</v>
      </c>
      <c r="C12" s="2">
        <f>'выборка 15'!W15</f>
        <v>0</v>
      </c>
      <c r="D12" s="2">
        <v>0</v>
      </c>
      <c r="E12" s="2">
        <v>0</v>
      </c>
      <c r="F12" s="57">
        <v>0</v>
      </c>
    </row>
    <row r="13" spans="2:9" x14ac:dyDescent="0.2">
      <c r="B13" s="56" t="s">
        <v>7</v>
      </c>
      <c r="C13" s="2">
        <f>'выборка 15'!Y15</f>
        <v>5005.12</v>
      </c>
      <c r="D13" s="2">
        <f>'выборка 15'!Z15</f>
        <v>2992.6000000000004</v>
      </c>
      <c r="E13" s="2">
        <v>2759.55</v>
      </c>
      <c r="F13" s="57">
        <v>0</v>
      </c>
    </row>
    <row r="14" spans="2:9" ht="25.5" x14ac:dyDescent="0.2">
      <c r="B14" s="56" t="s">
        <v>8</v>
      </c>
      <c r="C14" s="2">
        <v>0</v>
      </c>
      <c r="D14" s="2">
        <v>0</v>
      </c>
      <c r="E14" s="2">
        <v>0</v>
      </c>
      <c r="F14" s="57">
        <v>0</v>
      </c>
    </row>
    <row r="15" spans="2:9" ht="25.5" x14ac:dyDescent="0.2">
      <c r="B15" s="56" t="s">
        <v>9</v>
      </c>
      <c r="C15" s="2">
        <f>'выборка 15'!AA15</f>
        <v>900.34</v>
      </c>
      <c r="D15" s="2">
        <f>'выборка 15'!AB15</f>
        <v>529.90000000000009</v>
      </c>
      <c r="E15" s="2">
        <v>452.61</v>
      </c>
      <c r="F15" s="57">
        <f>D15-9557</f>
        <v>-9027.1</v>
      </c>
    </row>
    <row r="16" spans="2:9" ht="26.25" thickBot="1" x14ac:dyDescent="0.25">
      <c r="B16" s="58" t="s">
        <v>10</v>
      </c>
      <c r="C16" s="59">
        <f>'выборка 15'!AC15</f>
        <v>5779.3099999999995</v>
      </c>
      <c r="D16" s="59">
        <f>'выборка 15'!AD15</f>
        <v>3449</v>
      </c>
      <c r="E16" s="59">
        <v>2933.63</v>
      </c>
      <c r="F16" s="60">
        <v>0</v>
      </c>
    </row>
    <row r="18" spans="2:6" ht="19.5" customHeight="1" x14ac:dyDescent="0.2">
      <c r="B18" s="79" t="s">
        <v>83</v>
      </c>
      <c r="C18" s="79"/>
      <c r="D18" s="79"/>
      <c r="E18" s="79"/>
      <c r="F18" s="7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2" sqref="A2:G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0" t="s">
        <v>87</v>
      </c>
      <c r="B2" s="80"/>
      <c r="C2" s="80"/>
      <c r="D2" s="80"/>
      <c r="E2" s="80"/>
      <c r="F2" s="80"/>
      <c r="G2" s="80"/>
    </row>
    <row r="3" spans="1:7" ht="23.25" x14ac:dyDescent="0.35">
      <c r="A3" s="28"/>
      <c r="B3" s="28"/>
      <c r="C3" s="28"/>
      <c r="D3" s="28"/>
      <c r="E3" s="28"/>
      <c r="F3" s="28"/>
      <c r="G3" s="28"/>
    </row>
    <row r="4" spans="1:7" ht="15.75" x14ac:dyDescent="0.25">
      <c r="A4" s="81" t="s">
        <v>82</v>
      </c>
      <c r="B4" s="81"/>
      <c r="C4" s="81"/>
      <c r="D4" s="81"/>
      <c r="E4" s="81"/>
      <c r="F4" s="81"/>
      <c r="G4" s="29">
        <v>106828.09</v>
      </c>
    </row>
    <row r="5" spans="1:7" ht="13.5" thickBot="1" x14ac:dyDescent="0.25"/>
    <row r="6" spans="1:7" ht="60" customHeight="1" thickBot="1" x14ac:dyDescent="0.3">
      <c r="A6" s="30"/>
      <c r="B6" s="31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2" t="s">
        <v>68</v>
      </c>
    </row>
    <row r="7" spans="1:7" x14ac:dyDescent="0.2">
      <c r="A7" s="13" t="s">
        <v>1</v>
      </c>
      <c r="B7" s="3">
        <f>'выборка 15'!C15+'выборка 15'!D15</f>
        <v>4186</v>
      </c>
      <c r="C7" s="3">
        <f>'выборка 15'!F15+'выборка 15'!G15</f>
        <v>3615.43</v>
      </c>
      <c r="D7" s="82">
        <f>'расход по дому ТР 15'!I12</f>
        <v>54.231449999999995</v>
      </c>
      <c r="E7" s="3">
        <v>6768.89</v>
      </c>
      <c r="F7" s="3">
        <v>0</v>
      </c>
      <c r="G7" s="82">
        <f>C13-D13</f>
        <v>3561.1985500000001</v>
      </c>
    </row>
    <row r="8" spans="1:7" x14ac:dyDescent="0.2">
      <c r="A8" s="6" t="s">
        <v>69</v>
      </c>
      <c r="B8" s="2">
        <v>0</v>
      </c>
      <c r="C8" s="2">
        <v>0</v>
      </c>
      <c r="D8" s="83"/>
      <c r="E8" s="2">
        <v>0</v>
      </c>
      <c r="F8" s="2">
        <v>0</v>
      </c>
      <c r="G8" s="83"/>
    </row>
    <row r="9" spans="1:7" x14ac:dyDescent="0.2">
      <c r="A9" s="6" t="s">
        <v>70</v>
      </c>
      <c r="B9" s="2">
        <v>0</v>
      </c>
      <c r="C9" s="2">
        <v>0</v>
      </c>
      <c r="D9" s="83"/>
      <c r="E9" s="2">
        <v>0</v>
      </c>
      <c r="F9" s="2">
        <v>0</v>
      </c>
      <c r="G9" s="83"/>
    </row>
    <row r="10" spans="1:7" x14ac:dyDescent="0.2">
      <c r="A10" s="13" t="s">
        <v>71</v>
      </c>
      <c r="B10" s="2">
        <f>'выборка 15'!D15</f>
        <v>0</v>
      </c>
      <c r="C10" s="2">
        <f>'выборка 15'!G15</f>
        <v>0</v>
      </c>
      <c r="D10" s="83"/>
      <c r="E10" s="2">
        <v>0</v>
      </c>
      <c r="F10" s="2">
        <v>0</v>
      </c>
      <c r="G10" s="83"/>
    </row>
    <row r="11" spans="1:7" x14ac:dyDescent="0.2">
      <c r="A11" s="6" t="s">
        <v>72</v>
      </c>
      <c r="B11" s="2">
        <v>0</v>
      </c>
      <c r="C11" s="2">
        <v>0</v>
      </c>
      <c r="D11" s="83"/>
      <c r="E11" s="2">
        <v>0</v>
      </c>
      <c r="F11" s="2">
        <v>0</v>
      </c>
      <c r="G11" s="83"/>
    </row>
    <row r="12" spans="1:7" ht="13.5" thickBot="1" x14ac:dyDescent="0.25">
      <c r="A12" s="33" t="s">
        <v>73</v>
      </c>
      <c r="B12" s="2">
        <v>0</v>
      </c>
      <c r="C12" s="2">
        <v>0</v>
      </c>
      <c r="D12" s="84"/>
      <c r="E12" s="2">
        <v>0</v>
      </c>
      <c r="F12" s="2">
        <v>0</v>
      </c>
      <c r="G12" s="84"/>
    </row>
    <row r="13" spans="1:7" ht="15.75" thickBot="1" x14ac:dyDescent="0.3">
      <c r="A13" s="34" t="s">
        <v>74</v>
      </c>
      <c r="B13" s="35">
        <f>SUM(B7:B12)</f>
        <v>4186</v>
      </c>
      <c r="C13" s="35">
        <f>SUM(C7:C12)</f>
        <v>3615.43</v>
      </c>
      <c r="D13" s="36">
        <f>SUM(D7)</f>
        <v>54.231449999999995</v>
      </c>
      <c r="E13" s="35">
        <f>SUM(E7:E12)</f>
        <v>6768.89</v>
      </c>
      <c r="F13" s="35">
        <f>SUM(F7:F12)</f>
        <v>0</v>
      </c>
      <c r="G13" s="52">
        <f>G7</f>
        <v>3561.1985500000001</v>
      </c>
    </row>
    <row r="15" spans="1:7" ht="15.75" x14ac:dyDescent="0.25">
      <c r="A15" s="81" t="s">
        <v>85</v>
      </c>
      <c r="B15" s="81"/>
      <c r="C15" s="81"/>
      <c r="D15" s="81"/>
      <c r="E15" s="81"/>
      <c r="F15" s="81"/>
      <c r="G15" s="37">
        <f>G4+C13-D13</f>
        <v>110389.28854999998</v>
      </c>
    </row>
    <row r="17" spans="1:5" x14ac:dyDescent="0.2">
      <c r="A17" s="79" t="s">
        <v>83</v>
      </c>
      <c r="B17" s="79"/>
      <c r="C17" s="79"/>
      <c r="D17" s="79"/>
      <c r="E17" s="7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 customHeight="1" x14ac:dyDescent="0.25">
      <c r="A2" s="94" t="s">
        <v>16</v>
      </c>
      <c r="B2" s="96" t="s">
        <v>17</v>
      </c>
      <c r="C2" s="96" t="s">
        <v>18</v>
      </c>
      <c r="D2" s="96" t="s">
        <v>19</v>
      </c>
      <c r="E2" s="96" t="s">
        <v>20</v>
      </c>
      <c r="F2" s="96" t="s">
        <v>21</v>
      </c>
      <c r="G2" s="96" t="s">
        <v>22</v>
      </c>
      <c r="H2" s="96" t="s">
        <v>23</v>
      </c>
      <c r="I2" s="96" t="s">
        <v>24</v>
      </c>
      <c r="J2" s="98" t="s">
        <v>25</v>
      </c>
      <c r="K2" s="99"/>
    </row>
    <row r="3" spans="1:11" ht="29.25" customHeight="1" thickBot="1" x14ac:dyDescent="0.3">
      <c r="A3" s="95"/>
      <c r="B3" s="97"/>
      <c r="C3" s="97"/>
      <c r="D3" s="97"/>
      <c r="E3" s="97"/>
      <c r="F3" s="97"/>
      <c r="G3" s="97"/>
      <c r="H3" s="97"/>
      <c r="I3" s="97"/>
      <c r="J3" s="9" t="s">
        <v>26</v>
      </c>
      <c r="K3" s="10" t="s">
        <v>27</v>
      </c>
    </row>
    <row r="4" spans="1:11" x14ac:dyDescent="0.2">
      <c r="A4" s="3"/>
      <c r="B4" s="3"/>
      <c r="C4" s="3"/>
      <c r="D4" s="3"/>
      <c r="E4" s="3"/>
      <c r="F4" s="3"/>
      <c r="G4" s="3"/>
      <c r="H4" s="25"/>
      <c r="I4" s="3"/>
      <c r="J4" s="3"/>
      <c r="K4" s="2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85" t="s">
        <v>28</v>
      </c>
      <c r="B11" s="86"/>
      <c r="C11" s="86"/>
      <c r="D11" s="86"/>
      <c r="E11" s="86"/>
      <c r="F11" s="86"/>
      <c r="G11" s="86"/>
      <c r="H11" s="87"/>
      <c r="I11" s="26">
        <f>'выборка 15'!M15+'выборка 15'!N15</f>
        <v>54.231449999999995</v>
      </c>
      <c r="J11" s="7"/>
      <c r="K11" s="7"/>
    </row>
    <row r="12" spans="1:11" ht="15.75" thickBot="1" x14ac:dyDescent="0.3">
      <c r="A12" s="88" t="s">
        <v>29</v>
      </c>
      <c r="B12" s="89"/>
      <c r="C12" s="89"/>
      <c r="D12" s="89"/>
      <c r="E12" s="89"/>
      <c r="F12" s="89"/>
      <c r="G12" s="89"/>
      <c r="H12" s="90"/>
      <c r="I12" s="27">
        <f>SUM(I4:I11)</f>
        <v>54.231449999999995</v>
      </c>
      <c r="J12" s="91"/>
      <c r="K12" s="92"/>
    </row>
    <row r="15" spans="1:11" x14ac:dyDescent="0.2">
      <c r="A15" s="79" t="s">
        <v>83</v>
      </c>
      <c r="B15" s="79"/>
      <c r="C15" s="79"/>
      <c r="D15" s="79"/>
      <c r="E15" s="79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9"/>
  <sheetViews>
    <sheetView workbookViewId="0">
      <selection activeCell="D11" sqref="D11:E11"/>
    </sheetView>
  </sheetViews>
  <sheetFormatPr defaultRowHeight="12.75" x14ac:dyDescent="0.2"/>
  <cols>
    <col min="1" max="1" width="36.140625" customWidth="1"/>
    <col min="2" max="2" width="20.7109375" customWidth="1"/>
    <col min="3" max="3" width="20.5703125" customWidth="1"/>
    <col min="4" max="4" width="15.140625" customWidth="1"/>
    <col min="5" max="5" width="14.140625" customWidth="1"/>
  </cols>
  <sheetData>
    <row r="3" spans="1:5" ht="93.75" customHeight="1" x14ac:dyDescent="0.2">
      <c r="A3" s="103" t="s">
        <v>92</v>
      </c>
      <c r="B3" s="103"/>
      <c r="C3" s="103"/>
      <c r="D3" s="103"/>
      <c r="E3" s="103"/>
    </row>
    <row r="5" spans="1:5" ht="13.5" thickBot="1" x14ac:dyDescent="0.25"/>
    <row r="6" spans="1:5" ht="31.5" customHeight="1" x14ac:dyDescent="0.25">
      <c r="A6" s="64"/>
      <c r="B6" s="38" t="s">
        <v>63</v>
      </c>
      <c r="C6" s="38" t="s">
        <v>64</v>
      </c>
      <c r="D6" s="104" t="s">
        <v>65</v>
      </c>
      <c r="E6" s="105"/>
    </row>
    <row r="7" spans="1:5" ht="15" customHeight="1" x14ac:dyDescent="0.25">
      <c r="A7" s="106" t="s">
        <v>90</v>
      </c>
      <c r="B7" s="107"/>
      <c r="C7" s="73">
        <v>-71624.850000000006</v>
      </c>
      <c r="D7" s="108"/>
      <c r="E7" s="109"/>
    </row>
    <row r="8" spans="1:5" ht="33" customHeight="1" thickBot="1" x14ac:dyDescent="0.25">
      <c r="A8" s="75" t="s">
        <v>1</v>
      </c>
      <c r="B8" s="76">
        <v>50717.429999999993</v>
      </c>
      <c r="C8" s="76">
        <v>46526.070000000014</v>
      </c>
      <c r="D8" s="110">
        <v>11464.50165</v>
      </c>
      <c r="E8" s="111"/>
    </row>
    <row r="9" spans="1:5" ht="26.25" customHeight="1" thickBot="1" x14ac:dyDescent="0.3">
      <c r="A9" s="34" t="s">
        <v>74</v>
      </c>
      <c r="B9" s="72">
        <f>SUM(B8:B8)</f>
        <v>50717.429999999993</v>
      </c>
      <c r="C9" s="72">
        <f>SUM(C7:C8)</f>
        <v>-25098.779999999992</v>
      </c>
      <c r="D9" s="101">
        <f>SUM(D8:D8)</f>
        <v>11464.50165</v>
      </c>
      <c r="E9" s="102"/>
    </row>
    <row r="10" spans="1:5" ht="26.25" customHeight="1" x14ac:dyDescent="0.25">
      <c r="A10" s="70"/>
      <c r="B10" s="70"/>
      <c r="C10" s="70"/>
      <c r="D10" s="71"/>
      <c r="E10" s="71"/>
    </row>
    <row r="11" spans="1:5" ht="15" customHeight="1" x14ac:dyDescent="0.25">
      <c r="A11" s="69" t="s">
        <v>93</v>
      </c>
      <c r="B11" s="69"/>
      <c r="C11" s="69"/>
      <c r="D11" s="100">
        <f>C9-D9</f>
        <v>-36563.28164999999</v>
      </c>
      <c r="E11" s="100"/>
    </row>
    <row r="12" spans="1:5" ht="15" customHeight="1" x14ac:dyDescent="0.2"/>
    <row r="13" spans="1:5" ht="15" customHeight="1" x14ac:dyDescent="0.2"/>
    <row r="14" spans="1:5" x14ac:dyDescent="0.2">
      <c r="A14" s="65" t="s">
        <v>94</v>
      </c>
      <c r="B14" s="65"/>
      <c r="C14" s="65"/>
      <c r="D14" s="66"/>
      <c r="E14" s="74">
        <v>52929.51</v>
      </c>
    </row>
    <row r="15" spans="1:5" x14ac:dyDescent="0.2">
      <c r="A15" s="65"/>
      <c r="B15" s="65"/>
      <c r="C15" s="65"/>
      <c r="D15" s="66"/>
      <c r="E15" s="74"/>
    </row>
    <row r="16" spans="1:5" ht="15.75" customHeight="1" x14ac:dyDescent="0.2"/>
    <row r="17" spans="1:4" x14ac:dyDescent="0.2">
      <c r="A17" s="67" t="s">
        <v>89</v>
      </c>
      <c r="B17" s="67"/>
      <c r="C17" s="67"/>
      <c r="D17" s="67"/>
    </row>
    <row r="19" spans="1:4" ht="12.75" customHeight="1" x14ac:dyDescent="0.2"/>
  </sheetData>
  <mergeCells count="7">
    <mergeCell ref="D11:E11"/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E25" sqref="E25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20.140625" customWidth="1"/>
  </cols>
  <sheetData>
    <row r="2" spans="1:6" ht="17.25" x14ac:dyDescent="0.3">
      <c r="A2" s="114" t="s">
        <v>91</v>
      </c>
      <c r="B2" s="114"/>
      <c r="C2" s="114"/>
      <c r="D2" s="114"/>
      <c r="E2" s="114"/>
      <c r="F2" s="114"/>
    </row>
    <row r="3" spans="1:6" ht="17.25" x14ac:dyDescent="0.3">
      <c r="A3" s="114" t="s">
        <v>81</v>
      </c>
      <c r="B3" s="114"/>
      <c r="C3" s="114"/>
      <c r="D3" s="114"/>
      <c r="E3" s="114"/>
      <c r="F3" s="114"/>
    </row>
    <row r="4" spans="1:6" ht="17.25" x14ac:dyDescent="0.3">
      <c r="A4" s="114" t="s">
        <v>95</v>
      </c>
      <c r="B4" s="114"/>
      <c r="C4" s="114"/>
      <c r="D4" s="114"/>
      <c r="E4" s="114"/>
      <c r="F4" s="114"/>
    </row>
    <row r="5" spans="1:6" ht="13.5" thickBot="1" x14ac:dyDescent="0.25"/>
    <row r="6" spans="1:6" ht="45.75" thickBot="1" x14ac:dyDescent="0.25">
      <c r="A6" s="39" t="s">
        <v>16</v>
      </c>
      <c r="B6" s="40" t="s">
        <v>17</v>
      </c>
      <c r="C6" s="41" t="s">
        <v>18</v>
      </c>
      <c r="D6" s="41" t="s">
        <v>75</v>
      </c>
      <c r="E6" s="41" t="s">
        <v>20</v>
      </c>
      <c r="F6" s="5" t="s">
        <v>76</v>
      </c>
    </row>
    <row r="7" spans="1:6" x14ac:dyDescent="0.2">
      <c r="A7" s="42">
        <v>1</v>
      </c>
      <c r="B7" s="43">
        <v>2017</v>
      </c>
      <c r="C7" s="44" t="s">
        <v>88</v>
      </c>
      <c r="D7" s="45" t="s">
        <v>96</v>
      </c>
      <c r="E7" s="45" t="s">
        <v>97</v>
      </c>
      <c r="F7" s="46">
        <v>10755</v>
      </c>
    </row>
    <row r="8" spans="1:6" hidden="1" x14ac:dyDescent="0.2">
      <c r="A8" s="42">
        <v>9</v>
      </c>
      <c r="B8" s="43"/>
      <c r="C8" s="44"/>
      <c r="D8" s="45"/>
      <c r="E8" s="45"/>
      <c r="F8" s="46"/>
    </row>
    <row r="9" spans="1:6" hidden="1" x14ac:dyDescent="0.2">
      <c r="A9" s="42"/>
      <c r="B9" s="43"/>
      <c r="C9" s="44"/>
      <c r="D9" s="45"/>
      <c r="E9" s="45"/>
      <c r="F9" s="46"/>
    </row>
    <row r="10" spans="1:6" ht="15.75" thickBot="1" x14ac:dyDescent="0.25">
      <c r="A10" s="47"/>
      <c r="B10" s="115" t="s">
        <v>77</v>
      </c>
      <c r="C10" s="116"/>
      <c r="D10" s="116"/>
      <c r="E10" s="116"/>
      <c r="F10" s="48">
        <v>709.50164999999993</v>
      </c>
    </row>
    <row r="11" spans="1:6" ht="15.75" thickBot="1" x14ac:dyDescent="0.3">
      <c r="A11" s="88" t="s">
        <v>78</v>
      </c>
      <c r="B11" s="89"/>
      <c r="C11" s="89"/>
      <c r="D11" s="49"/>
      <c r="E11" s="49"/>
      <c r="F11" s="50">
        <f>SUM(F7:F10)</f>
        <v>11464.50165</v>
      </c>
    </row>
    <row r="12" spans="1:6" x14ac:dyDescent="0.2">
      <c r="A12" s="112"/>
      <c r="B12" s="112"/>
      <c r="C12" s="113"/>
      <c r="D12" s="113"/>
      <c r="E12" s="113"/>
      <c r="F12" s="113"/>
    </row>
    <row r="16" spans="1:6" ht="15" x14ac:dyDescent="0.25">
      <c r="A16" s="68" t="s">
        <v>89</v>
      </c>
      <c r="B16" s="68"/>
      <c r="C16" s="68"/>
      <c r="D16" s="68"/>
      <c r="E16" s="68"/>
      <c r="F16" s="68"/>
    </row>
  </sheetData>
  <mergeCells count="6">
    <mergeCell ref="A11:C11"/>
    <mergeCell ref="A12:F12"/>
    <mergeCell ref="A2:F2"/>
    <mergeCell ref="A3:F3"/>
    <mergeCell ref="A4:F4"/>
    <mergeCell ref="B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2018-01-31T06:33:10Z</cp:lastPrinted>
  <dcterms:created xsi:type="dcterms:W3CDTF">2015-02-24T21:57:31Z</dcterms:created>
  <dcterms:modified xsi:type="dcterms:W3CDTF">2018-04-01T17:53:55Z</dcterms:modified>
</cp:coreProperties>
</file>