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асход по дому ТР " sheetId="8" r:id="rId5"/>
    <sheet name="расход по ТО" sheetId="9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 refMode="R1C1"/>
</workbook>
</file>

<file path=xl/calcChain.xml><?xml version="1.0" encoding="utf-8"?>
<calcChain xmlns="http://schemas.openxmlformats.org/spreadsheetml/2006/main">
  <c r="F6" i="9" l="1"/>
  <c r="F6" i="8" l="1"/>
  <c r="H26" i="2" l="1"/>
  <c r="D9" i="4"/>
  <c r="D8" i="4"/>
  <c r="C7" i="4"/>
  <c r="B7" i="4"/>
  <c r="B10" i="4" l="1"/>
  <c r="C10" i="4"/>
  <c r="D10" i="5"/>
  <c r="D9" i="5"/>
  <c r="AI15" i="3"/>
  <c r="AF15" i="3"/>
  <c r="E8" i="1"/>
  <c r="E14" i="5"/>
  <c r="E7" i="1" s="1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M3" i="3"/>
  <c r="AK3" i="3"/>
  <c r="AJ3" i="3"/>
  <c r="AL3" i="3" s="1"/>
  <c r="AG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22" i="5"/>
  <c r="D8" i="1" s="1"/>
  <c r="C14" i="5"/>
  <c r="B22" i="5"/>
  <c r="C8" i="1" s="1"/>
  <c r="N15" i="3"/>
  <c r="H27" i="2" l="1"/>
  <c r="D7" i="4" s="1"/>
  <c r="D10" i="4" s="1"/>
  <c r="G16" i="5"/>
  <c r="F7" i="1" s="1"/>
  <c r="D7" i="1"/>
  <c r="G8" i="5"/>
  <c r="G14" i="5" s="1"/>
  <c r="G22" i="5"/>
  <c r="G24" i="5"/>
  <c r="F8" i="1" s="1"/>
  <c r="F6" i="1" l="1"/>
</calcChain>
</file>

<file path=xl/sharedStrings.xml><?xml version="1.0" encoding="utf-8"?>
<sst xmlns="http://schemas.openxmlformats.org/spreadsheetml/2006/main" count="172" uniqueCount="125">
  <si>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</si>
  <si>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</si>
  <si>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</si>
  <si>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</si>
  <si>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</si>
  <si>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</si>
  <si>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</si>
  <si>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</si>
  <si>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</si>
  <si>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</si>
  <si>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</si>
  <si>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</si>
  <si>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</si>
  <si>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</si>
  <si>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</si>
  <si>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</si>
  <si>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</si>
  <si>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</si>
  <si>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</si>
  <si>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</si>
  <si>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</si>
  <si>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</si>
  <si>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</si>
  <si>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</si>
  <si>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</si>
  <si>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</si>
  <si>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</si>
  <si>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</si>
  <si>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</si>
  <si>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</si>
  <si>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</si>
  <si>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</si>
  <si>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</si>
  <si>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</si>
  <si>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</si>
  <si>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</si>
  <si>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</si>
  <si>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</si>
  <si>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</si>
  <si>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</si>
  <si>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</si>
  <si>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</si>
  <si>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</si>
  <si>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</si>
  <si>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</si>
  <si>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</si>
  <si>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</si>
  <si>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</si>
  <si>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</si>
  <si>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</si>
  <si>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</si>
  <si>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</si>
  <si>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</si>
  <si>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</si>
  <si>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</si>
  <si>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</si>
  <si>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</si>
  <si>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</si>
  <si>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</si>
  <si>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</si>
  <si>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</si>
  <si>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</si>
  <si>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</si>
  <si>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</si>
  <si>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</si>
  <si>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</si>
  <si>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</si>
  <si>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</si>
  <si>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</si>
  <si>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</si>
  <si>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</si>
  <si>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</si>
  <si>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</si>
  <si>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</si>
  <si>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</si>
  <si>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</si>
  <si>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</si>
  <si>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</si>
  <si>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</si>
  <si>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</si>
  <si>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</si>
  <si>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</si>
  <si>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Б. Бульварная, 8-1</t>
  </si>
  <si>
    <t>в доме по адресу ул. Б. Бульварная, 8-1</t>
  </si>
  <si>
    <t>Генеральный директор ООО УО "ТаганСервис"____________________________________________Балаев А.С.</t>
  </si>
  <si>
    <t>Брехов Ю.А.</t>
  </si>
  <si>
    <t>Генеральный директор ООО У0 "ТаганСервис"____________________________________________Брехов Ю.А.</t>
  </si>
  <si>
    <t>Генеральный директор ООО У0 "ТаганСервис"           __________________________              Брехов Ю.А.</t>
  </si>
  <si>
    <t>Информация о собранных и израсходованных денежных средствах по статье "Содержание Жилья" за период с 01.06.2015 г по 30.07.2015 г по адресу Б. Бульварная, 8-1</t>
  </si>
  <si>
    <t>Остаток денежных средств дома на 31.07.2015 г</t>
  </si>
  <si>
    <t>Остаток денежных средств дома на 01.06.2015 г</t>
  </si>
  <si>
    <t>за период с 01.06.2015 по 31.07.2015 гг.</t>
  </si>
  <si>
    <t>в доме по  адресу Б. Бульварная, 8-1 за период с 01.06.2015 по 31.07.2015гг.</t>
  </si>
  <si>
    <t>придомовая территория</t>
  </si>
  <si>
    <t>Содержание и Ремонт жилья</t>
  </si>
  <si>
    <t>переходящее сальдо на 01.01.16 г</t>
  </si>
  <si>
    <t>корректировка сметы №7 от 31.08.2015 г</t>
  </si>
  <si>
    <t>корректировка сметы №6 от 30.10.2015 г</t>
  </si>
  <si>
    <t>корректировка весенне-осеннего осмотра</t>
  </si>
  <si>
    <t>январь</t>
  </si>
  <si>
    <t>кв.18</t>
  </si>
  <si>
    <t>ремонт щита этажного</t>
  </si>
  <si>
    <t>февраль</t>
  </si>
  <si>
    <t>подъезд 1</t>
  </si>
  <si>
    <t>ремонт кирпичной кладки стен</t>
  </si>
  <si>
    <t>март</t>
  </si>
  <si>
    <t>ремонт в ВРУ</t>
  </si>
  <si>
    <t>апрель</t>
  </si>
  <si>
    <t>гидравлические испытания трубопроводов отопления</t>
  </si>
  <si>
    <t>май</t>
  </si>
  <si>
    <t>покос травы</t>
  </si>
  <si>
    <t xml:space="preserve">Информация о выполненных работах по статье "Содержание и Ремонт жилья" по адресу Б. Бульварная, 8-1  за период 01.01.2016 г по 31.07.2016 г </t>
  </si>
  <si>
    <t>июль</t>
  </si>
  <si>
    <t>ревизия ВРУ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</si>
  <si>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</si>
  <si>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</si>
  <si>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</si>
  <si>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</si>
  <si>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Б. Бульварная, 8-1</t>
  </si>
  <si>
    <t>сумма ден. средств</t>
  </si>
  <si>
    <t xml:space="preserve">Информация о выполненных работах по статье " Содержание жилья" по адресу 10-Переулок, 117а за 2018г. </t>
  </si>
  <si>
    <t>декабрь</t>
  </si>
  <si>
    <t>МОП</t>
  </si>
  <si>
    <t>ремонт двери и замка</t>
  </si>
  <si>
    <t xml:space="preserve">Информация о выполненных работах по статье " Ремонт жилья" по адресу 10-Переулок, 117а  за 2018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</si>
</sst>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3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9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8" xfId="0" applyNumberFormat="1" applyBorder="1"/>
    <xf numFmtId="2" fontId="0" fillId="0" borderId="30" xfId="0" applyNumberForma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44" fontId="0" fillId="0" borderId="3" xfId="0" applyNumberFormat="1" applyBorder="1"/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10" fillId="0" borderId="0" xfId="0" applyFont="1"/>
    <xf numFmtId="4" fontId="0" fillId="0" borderId="1" xfId="0" applyNumberFormat="1" applyBorder="1"/>
    <xf numFmtId="4" fontId="1" fillId="0" borderId="12" xfId="0" applyNumberFormat="1" applyFont="1" applyBorder="1"/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F12">
            <v>106323.20999999999</v>
          </cell>
          <cell r="AH12">
            <v>101185.61</v>
          </cell>
          <cell r="AJ12">
            <v>1517.78415</v>
          </cell>
          <cell r="AL12">
            <v>70.243949999999998</v>
          </cell>
        </row>
      </sheetData>
      <sheetData sheetId="7">
        <row r="12">
          <cell r="BC12">
            <v>3252.7560000000003</v>
          </cell>
          <cell r="BE12">
            <v>280.41000000000003</v>
          </cell>
        </row>
      </sheetData>
      <sheetData sheetId="8"/>
      <sheetData sheetId="9"/>
      <sheetData sheetId="10"/>
      <sheetData sheetId="11"/>
      <sheetData sheetId="12">
        <row r="12">
          <cell r="V12">
            <v>1692.56</v>
          </cell>
          <cell r="AJ12">
            <v>190726.71000000002</v>
          </cell>
          <cell r="AL12">
            <v>174717.92</v>
          </cell>
          <cell r="AN12">
            <v>2620.7687999999998</v>
          </cell>
          <cell r="AP12">
            <v>120.69224999999999</v>
          </cell>
        </row>
      </sheetData>
      <sheetData sheetId="13"/>
      <sheetData sheetId="14"/>
      <sheetData sheetId="15"/>
      <sheetData sheetId="16">
        <row r="12">
          <cell r="AJ12">
            <v>15071</v>
          </cell>
          <cell r="AL12">
            <v>14796.15</v>
          </cell>
          <cell r="AN12">
            <v>221.94224999999997</v>
          </cell>
          <cell r="AP12">
            <v>8.6302500000000002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">
          <cell r="Y11">
            <v>43557</v>
          </cell>
        </row>
      </sheetData>
      <sheetData sheetId="27">
        <row r="51">
          <cell r="S51">
            <v>209061.02999999997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27</v>
      </c>
      <c r="B2" s="14" t="s">
        <v>28</v>
      </c>
      <c r="C2" s="14" t="s">
        <v>29</v>
      </c>
      <c r="D2" s="14" t="s">
        <v>31</v>
      </c>
      <c r="E2" s="17" t="s">
        <v>38</v>
      </c>
      <c r="F2" s="14" t="s">
        <v>30</v>
      </c>
      <c r="G2" s="14" t="s">
        <v>32</v>
      </c>
      <c r="H2" s="17" t="s">
        <v>39</v>
      </c>
      <c r="I2" s="14" t="s">
        <v>33</v>
      </c>
      <c r="J2" s="14" t="s">
        <v>34</v>
      </c>
      <c r="K2" s="14" t="s">
        <v>56</v>
      </c>
      <c r="L2" s="14" t="s">
        <v>35</v>
      </c>
      <c r="M2" s="17" t="s">
        <v>36</v>
      </c>
      <c r="N2" s="17" t="s">
        <v>37</v>
      </c>
      <c r="O2" s="15" t="s">
        <v>40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  <c r="V2" s="15" t="s">
        <v>47</v>
      </c>
      <c r="W2" s="15" t="s">
        <v>48</v>
      </c>
      <c r="X2" s="15" t="s">
        <v>49</v>
      </c>
      <c r="Y2" s="15" t="s">
        <v>50</v>
      </c>
      <c r="Z2" s="15" t="s">
        <v>51</v>
      </c>
      <c r="AA2" s="15" t="s">
        <v>52</v>
      </c>
      <c r="AB2" s="15" t="s">
        <v>53</v>
      </c>
      <c r="AC2" s="15" t="s">
        <v>54</v>
      </c>
      <c r="AD2" s="16" t="s">
        <v>55</v>
      </c>
      <c r="AE2" s="14" t="s">
        <v>58</v>
      </c>
      <c r="AF2" s="14" t="s">
        <v>31</v>
      </c>
      <c r="AG2" s="17" t="s">
        <v>38</v>
      </c>
      <c r="AH2" s="14" t="s">
        <v>59</v>
      </c>
      <c r="AI2" s="14" t="s">
        <v>32</v>
      </c>
      <c r="AJ2" s="17" t="s">
        <v>39</v>
      </c>
      <c r="AK2" s="17" t="s">
        <v>79</v>
      </c>
      <c r="AL2" s="17" t="s">
        <v>37</v>
      </c>
    </row>
    <row r="3" spans="1:38" x14ac:dyDescent="0.2">
      <c r="A3" s="12" t="s">
        <v>82</v>
      </c>
      <c r="B3" s="5">
        <v>1869.4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4">
        <f>AB3*1.5%</f>
        <v>0</v>
      </c>
      <c r="AL3" s="20">
        <f>AJ3*1.5%</f>
        <v>0</v>
      </c>
    </row>
    <row r="4" spans="1:38" x14ac:dyDescent="0.2">
      <c r="A4" s="12" t="s">
        <v>82</v>
      </c>
      <c r="B4" s="5">
        <v>1869.4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4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82</v>
      </c>
      <c r="B5" s="5">
        <v>1869.4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4">
        <f t="shared" si="6"/>
        <v>0</v>
      </c>
      <c r="AL5" s="20">
        <f t="shared" si="7"/>
        <v>0</v>
      </c>
    </row>
    <row r="6" spans="1:38" x14ac:dyDescent="0.2">
      <c r="A6" s="12" t="s">
        <v>82</v>
      </c>
      <c r="B6" s="5">
        <v>1869.4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4">
        <f t="shared" si="6"/>
        <v>0</v>
      </c>
      <c r="AL6" s="20">
        <f t="shared" si="7"/>
        <v>0</v>
      </c>
    </row>
    <row r="7" spans="1:38" x14ac:dyDescent="0.2">
      <c r="A7" s="12" t="s">
        <v>82</v>
      </c>
      <c r="B7" s="5">
        <v>1869.4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4">
        <f t="shared" si="6"/>
        <v>0</v>
      </c>
      <c r="AL7" s="20">
        <f t="shared" si="7"/>
        <v>0</v>
      </c>
    </row>
    <row r="8" spans="1:38" x14ac:dyDescent="0.2">
      <c r="A8" s="12" t="s">
        <v>82</v>
      </c>
      <c r="B8" s="5">
        <v>1869.4</v>
      </c>
      <c r="C8" s="2">
        <v>7571.19</v>
      </c>
      <c r="D8" s="2">
        <v>0</v>
      </c>
      <c r="E8" s="18">
        <f t="shared" si="0"/>
        <v>7571.19</v>
      </c>
      <c r="F8" s="2">
        <v>221.94</v>
      </c>
      <c r="G8" s="2">
        <v>0</v>
      </c>
      <c r="H8" s="18">
        <f t="shared" si="1"/>
        <v>221.94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3.3290999999999999</v>
      </c>
      <c r="O8" s="2">
        <v>1046.8599999999999</v>
      </c>
      <c r="P8" s="2">
        <v>30.69</v>
      </c>
      <c r="Q8" s="2">
        <v>0</v>
      </c>
      <c r="R8" s="2">
        <v>0</v>
      </c>
      <c r="S8" s="2">
        <v>0</v>
      </c>
      <c r="T8" s="2">
        <v>0</v>
      </c>
      <c r="U8" s="2">
        <v>4673.5</v>
      </c>
      <c r="V8" s="2">
        <v>137</v>
      </c>
      <c r="W8" s="2">
        <v>0</v>
      </c>
      <c r="X8" s="2">
        <v>0</v>
      </c>
      <c r="Y8" s="2">
        <v>3364.92</v>
      </c>
      <c r="Z8" s="2">
        <v>98.64</v>
      </c>
      <c r="AA8" s="2">
        <v>560.82000000000005</v>
      </c>
      <c r="AB8" s="2">
        <v>16.440000000000001</v>
      </c>
      <c r="AC8" s="2">
        <v>3850.96</v>
      </c>
      <c r="AD8" s="2">
        <v>112.89</v>
      </c>
      <c r="AE8" s="2">
        <v>8692.83</v>
      </c>
      <c r="AF8" s="2">
        <v>0</v>
      </c>
      <c r="AG8" s="18">
        <f t="shared" si="4"/>
        <v>8692.83</v>
      </c>
      <c r="AH8" s="2">
        <v>254.82</v>
      </c>
      <c r="AI8" s="2">
        <v>0</v>
      </c>
      <c r="AJ8" s="18">
        <f t="shared" si="5"/>
        <v>254.82</v>
      </c>
      <c r="AK8" s="54">
        <f t="shared" si="6"/>
        <v>0.24660000000000001</v>
      </c>
      <c r="AL8" s="20">
        <f t="shared" si="7"/>
        <v>3.8222999999999998</v>
      </c>
    </row>
    <row r="9" spans="1:38" x14ac:dyDescent="0.2">
      <c r="A9" s="12" t="s">
        <v>82</v>
      </c>
      <c r="B9" s="5">
        <v>1869.4</v>
      </c>
      <c r="C9" s="2">
        <v>0</v>
      </c>
      <c r="D9" s="2">
        <v>0</v>
      </c>
      <c r="E9" s="18">
        <f t="shared" si="0"/>
        <v>0</v>
      </c>
      <c r="F9" s="2">
        <v>6781.43</v>
      </c>
      <c r="G9" s="2">
        <v>0</v>
      </c>
      <c r="H9" s="18">
        <f t="shared" si="1"/>
        <v>6781.43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101.72145</v>
      </c>
      <c r="O9" s="2">
        <v>1121.6400000000001</v>
      </c>
      <c r="P9" s="2">
        <v>1207.3499999999999</v>
      </c>
      <c r="Q9" s="2">
        <v>0</v>
      </c>
      <c r="R9" s="2">
        <v>0</v>
      </c>
      <c r="S9" s="2">
        <v>0</v>
      </c>
      <c r="T9" s="2">
        <v>0</v>
      </c>
      <c r="U9" s="2">
        <v>4673.5</v>
      </c>
      <c r="V9" s="2">
        <v>5309.74</v>
      </c>
      <c r="W9" s="2">
        <v>0</v>
      </c>
      <c r="X9" s="2">
        <v>0</v>
      </c>
      <c r="Y9" s="2">
        <v>3514.46</v>
      </c>
      <c r="Z9" s="2">
        <v>3903.92</v>
      </c>
      <c r="AA9" s="2">
        <v>654.41</v>
      </c>
      <c r="AB9" s="2">
        <v>659.67</v>
      </c>
      <c r="AC9" s="2">
        <v>4075.28</v>
      </c>
      <c r="AD9" s="2">
        <v>4429.1499999999996</v>
      </c>
      <c r="AE9" s="2">
        <v>16880.7</v>
      </c>
      <c r="AF9" s="2">
        <v>0</v>
      </c>
      <c r="AG9" s="18">
        <f t="shared" si="4"/>
        <v>16880.7</v>
      </c>
      <c r="AH9" s="2">
        <v>11845.02</v>
      </c>
      <c r="AI9" s="2">
        <v>0</v>
      </c>
      <c r="AJ9" s="18">
        <f t="shared" si="5"/>
        <v>11845.02</v>
      </c>
      <c r="AK9" s="54">
        <f t="shared" si="6"/>
        <v>9.8950499999999995</v>
      </c>
      <c r="AL9" s="20">
        <f t="shared" si="7"/>
        <v>177.67529999999999</v>
      </c>
    </row>
    <row r="10" spans="1:38" x14ac:dyDescent="0.2">
      <c r="A10" s="12" t="s">
        <v>82</v>
      </c>
      <c r="B10" s="5">
        <v>1869.4</v>
      </c>
      <c r="C10" s="2">
        <v>2208.64</v>
      </c>
      <c r="D10" s="2">
        <v>0</v>
      </c>
      <c r="E10" s="18">
        <f t="shared" si="0"/>
        <v>2208.64</v>
      </c>
      <c r="F10" s="2">
        <v>309.22000000000003</v>
      </c>
      <c r="G10" s="2">
        <v>0</v>
      </c>
      <c r="H10" s="18">
        <f t="shared" si="1"/>
        <v>309.22000000000003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4.6383000000000001</v>
      </c>
      <c r="O10" s="2">
        <v>1121.6400000000001</v>
      </c>
      <c r="P10" s="2">
        <v>828.93</v>
      </c>
      <c r="Q10" s="2">
        <v>0</v>
      </c>
      <c r="R10" s="2">
        <v>0</v>
      </c>
      <c r="S10" s="2">
        <v>0</v>
      </c>
      <c r="T10" s="2">
        <v>0</v>
      </c>
      <c r="U10" s="2">
        <v>4673.5</v>
      </c>
      <c r="V10" s="2">
        <v>3466.54</v>
      </c>
      <c r="W10" s="2">
        <v>0</v>
      </c>
      <c r="X10" s="2">
        <v>0</v>
      </c>
      <c r="Y10" s="2">
        <v>3514.46</v>
      </c>
      <c r="Z10" s="2">
        <v>2731.6</v>
      </c>
      <c r="AA10" s="2">
        <v>654.41</v>
      </c>
      <c r="AB10" s="2">
        <v>481.58</v>
      </c>
      <c r="AC10" s="2">
        <v>4075.28</v>
      </c>
      <c r="AD10" s="2">
        <v>3013.68</v>
      </c>
      <c r="AE10" s="2">
        <v>14880.7</v>
      </c>
      <c r="AF10" s="2">
        <v>0</v>
      </c>
      <c r="AG10" s="18">
        <f t="shared" si="4"/>
        <v>14880.7</v>
      </c>
      <c r="AH10" s="2">
        <v>12186.84</v>
      </c>
      <c r="AI10" s="2">
        <v>0</v>
      </c>
      <c r="AJ10" s="18">
        <f t="shared" si="5"/>
        <v>12186.84</v>
      </c>
      <c r="AK10" s="54">
        <f t="shared" si="6"/>
        <v>7.2236999999999991</v>
      </c>
      <c r="AL10" s="20">
        <f t="shared" si="7"/>
        <v>182.80259999999998</v>
      </c>
    </row>
    <row r="11" spans="1:38" x14ac:dyDescent="0.2">
      <c r="A11" s="12" t="s">
        <v>82</v>
      </c>
      <c r="B11" s="5">
        <v>1869.4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4">
        <f t="shared" si="6"/>
        <v>0</v>
      </c>
      <c r="AL11" s="20">
        <f t="shared" si="7"/>
        <v>0</v>
      </c>
    </row>
    <row r="12" spans="1:38" x14ac:dyDescent="0.2">
      <c r="A12" s="12" t="s">
        <v>82</v>
      </c>
      <c r="B12" s="5">
        <v>1869.4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4">
        <f t="shared" si="6"/>
        <v>0</v>
      </c>
      <c r="AL12" s="20">
        <f t="shared" si="7"/>
        <v>0</v>
      </c>
    </row>
    <row r="13" spans="1:38" x14ac:dyDescent="0.2">
      <c r="A13" s="12" t="s">
        <v>82</v>
      </c>
      <c r="B13" s="5">
        <v>1869.4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4">
        <f t="shared" si="6"/>
        <v>0</v>
      </c>
      <c r="AL13" s="20">
        <f t="shared" si="7"/>
        <v>0</v>
      </c>
    </row>
    <row r="14" spans="1:38" ht="13.5" thickBot="1" x14ac:dyDescent="0.25">
      <c r="A14" s="12" t="s">
        <v>82</v>
      </c>
      <c r="B14" s="5">
        <v>1869.4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4">
        <f t="shared" si="6"/>
        <v>0</v>
      </c>
      <c r="AL14" s="20">
        <f t="shared" si="7"/>
        <v>0</v>
      </c>
    </row>
    <row r="15" spans="1:38" ht="13.5" thickBot="1" x14ac:dyDescent="0.25">
      <c r="A15" s="10" t="s">
        <v>26</v>
      </c>
      <c r="B15" s="9">
        <v>0</v>
      </c>
      <c r="C15" s="9">
        <f t="shared" ref="C15:G15" si="8">SUM(C3:C14)</f>
        <v>9779.83</v>
      </c>
      <c r="D15" s="9">
        <f t="shared" si="8"/>
        <v>0</v>
      </c>
      <c r="E15" s="19">
        <f t="shared" si="8"/>
        <v>9779.83</v>
      </c>
      <c r="F15" s="9">
        <f t="shared" si="8"/>
        <v>7312.59</v>
      </c>
      <c r="G15" s="9">
        <f t="shared" si="8"/>
        <v>0</v>
      </c>
      <c r="H15" s="19">
        <f t="shared" ref="H15:AE15" si="9">SUM(H3:H14)</f>
        <v>7312.59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109.68885</v>
      </c>
      <c r="O15" s="10">
        <f t="shared" si="9"/>
        <v>3290.1400000000003</v>
      </c>
      <c r="P15" s="9">
        <f t="shared" si="9"/>
        <v>2066.9699999999998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14020.5</v>
      </c>
      <c r="V15" s="9">
        <f t="shared" si="9"/>
        <v>8913.2799999999988</v>
      </c>
      <c r="W15" s="9">
        <f t="shared" si="9"/>
        <v>0</v>
      </c>
      <c r="X15" s="9">
        <f t="shared" si="9"/>
        <v>0</v>
      </c>
      <c r="Y15" s="9">
        <f t="shared" si="9"/>
        <v>10393.84</v>
      </c>
      <c r="Z15" s="9">
        <f t="shared" si="9"/>
        <v>6734.16</v>
      </c>
      <c r="AA15" s="9">
        <f t="shared" si="9"/>
        <v>1869.6399999999999</v>
      </c>
      <c r="AB15" s="9">
        <f t="shared" si="9"/>
        <v>1157.69</v>
      </c>
      <c r="AC15" s="9">
        <f t="shared" si="9"/>
        <v>12001.52</v>
      </c>
      <c r="AD15" s="11">
        <f t="shared" si="9"/>
        <v>7555.7199999999993</v>
      </c>
      <c r="AE15" s="9">
        <f t="shared" si="9"/>
        <v>40454.229999999996</v>
      </c>
      <c r="AF15" s="9">
        <f>SUM(AF3:AF14)</f>
        <v>0</v>
      </c>
      <c r="AG15" s="19">
        <f>SUM(AG3:AG14)</f>
        <v>40454.229999999996</v>
      </c>
      <c r="AH15" s="9">
        <f>SUM(AH3:AH14)</f>
        <v>24286.68</v>
      </c>
      <c r="AI15" s="9">
        <f>SUM(AI3:AI14)</f>
        <v>0</v>
      </c>
      <c r="AJ15" s="19">
        <f>SUM(AJ3:AJ14)</f>
        <v>24286.68</v>
      </c>
      <c r="AK15" s="19">
        <f t="shared" ref="AK15" si="10">SUM(AK3:AK14)</f>
        <v>17.365349999999999</v>
      </c>
      <c r="AL15" s="21">
        <f t="shared" ref="AL15" si="11">SUM(AL3:AL14)</f>
        <v>364.30020000000002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opLeftCell="A7" workbookViewId="0">
      <selection activeCell="D22" sqref="D22:D23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5" t="s">
        <v>13</v>
      </c>
      <c r="C2" s="95"/>
      <c r="D2" s="95"/>
      <c r="E2" s="95"/>
      <c r="F2" s="95"/>
    </row>
    <row r="3" spans="2:9" ht="26.25" customHeight="1" x14ac:dyDescent="0.35">
      <c r="B3" s="94" t="s">
        <v>92</v>
      </c>
      <c r="C3" s="94"/>
      <c r="D3" s="94"/>
      <c r="E3" s="94"/>
      <c r="F3" s="94"/>
      <c r="G3" s="1"/>
      <c r="H3" s="1"/>
      <c r="I3" s="1"/>
    </row>
    <row r="4" spans="2:9" ht="30" customHeight="1" thickBot="1" x14ac:dyDescent="0.25">
      <c r="B4" s="94"/>
      <c r="C4" s="94"/>
      <c r="D4" s="94"/>
      <c r="E4" s="94"/>
      <c r="F4" s="94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6" t="s">
        <v>1</v>
      </c>
      <c r="C6" s="57">
        <f>'отчет тек. ремонт'!B11</f>
        <v>0</v>
      </c>
      <c r="D6" s="57">
        <f>'отчет тек. ремонт'!C11</f>
        <v>0</v>
      </c>
      <c r="E6" s="57" t="e">
        <f>'отчет тек. ремонт'!#REF!</f>
        <v>#REF!</v>
      </c>
      <c r="F6" s="70" t="e">
        <f>'отчет тек. ремонт'!#REF!</f>
        <v>#REF!</v>
      </c>
    </row>
    <row r="7" spans="2:9" x14ac:dyDescent="0.2">
      <c r="B7" s="58" t="s">
        <v>57</v>
      </c>
      <c r="C7" s="5">
        <f>'отчет сод. жилья'!B14</f>
        <v>40454.229999999996</v>
      </c>
      <c r="D7" s="5">
        <f>'отчет сод. жилья'!C14</f>
        <v>24286.68</v>
      </c>
      <c r="E7" s="5">
        <f>'отчет сод. жилья'!E14</f>
        <v>389.47</v>
      </c>
      <c r="F7" s="71">
        <f>'отчет сод. жилья'!G16</f>
        <v>53655.632449999997</v>
      </c>
    </row>
    <row r="8" spans="2:9" ht="25.5" x14ac:dyDescent="0.2">
      <c r="B8" s="59" t="s">
        <v>2</v>
      </c>
      <c r="C8" s="2">
        <f>'отчет сод. жилья'!B22</f>
        <v>3290.1400000000003</v>
      </c>
      <c r="D8" s="22">
        <f>'отчет сод. жилья'!C22</f>
        <v>2066.9699999999998</v>
      </c>
      <c r="E8" s="2">
        <f>'отчет сод. жилья'!E22</f>
        <v>227.41</v>
      </c>
      <c r="F8" s="72">
        <f>'отчет сод. жилья'!G24</f>
        <v>3762.5099999999998</v>
      </c>
    </row>
    <row r="9" spans="2:9" ht="27.75" customHeight="1" x14ac:dyDescent="0.2">
      <c r="B9" s="59" t="s">
        <v>3</v>
      </c>
      <c r="C9" s="2">
        <v>0</v>
      </c>
      <c r="D9" s="2">
        <v>0</v>
      </c>
      <c r="E9" s="2">
        <v>0</v>
      </c>
      <c r="F9" s="60">
        <v>0</v>
      </c>
    </row>
    <row r="10" spans="2:9" x14ac:dyDescent="0.2">
      <c r="B10" s="59" t="s">
        <v>4</v>
      </c>
      <c r="C10" s="2">
        <v>0</v>
      </c>
      <c r="D10" s="2">
        <v>0</v>
      </c>
      <c r="E10" s="2">
        <v>0</v>
      </c>
      <c r="F10" s="60">
        <v>0</v>
      </c>
    </row>
    <row r="11" spans="2:9" ht="25.5" x14ac:dyDescent="0.2">
      <c r="B11" s="59" t="s">
        <v>5</v>
      </c>
      <c r="C11" s="2">
        <f>'выборка 15'!U15</f>
        <v>14020.5</v>
      </c>
      <c r="D11" s="2">
        <f>'выборка 15'!V15</f>
        <v>8913.2799999999988</v>
      </c>
      <c r="E11" s="2">
        <v>-137</v>
      </c>
      <c r="F11" s="60">
        <v>0</v>
      </c>
    </row>
    <row r="12" spans="2:9" x14ac:dyDescent="0.2">
      <c r="B12" s="59" t="s">
        <v>6</v>
      </c>
      <c r="C12" s="2">
        <v>0</v>
      </c>
      <c r="D12" s="2">
        <v>0</v>
      </c>
      <c r="E12" s="2">
        <v>0</v>
      </c>
      <c r="F12" s="60">
        <v>0</v>
      </c>
    </row>
    <row r="13" spans="2:9" x14ac:dyDescent="0.2">
      <c r="B13" s="59" t="s">
        <v>7</v>
      </c>
      <c r="C13" s="2">
        <f>'выборка 15'!Y15</f>
        <v>10393.84</v>
      </c>
      <c r="D13" s="2">
        <f>'выборка 15'!Z15</f>
        <v>6734.16</v>
      </c>
      <c r="E13" s="2">
        <v>1297.21</v>
      </c>
      <c r="F13" s="60">
        <v>0</v>
      </c>
    </row>
    <row r="14" spans="2:9" ht="25.5" x14ac:dyDescent="0.2">
      <c r="B14" s="59" t="s">
        <v>8</v>
      </c>
      <c r="C14" s="2">
        <v>0</v>
      </c>
      <c r="D14" s="2">
        <v>0</v>
      </c>
      <c r="E14" s="2">
        <v>0</v>
      </c>
      <c r="F14" s="60">
        <v>0</v>
      </c>
    </row>
    <row r="15" spans="2:9" ht="25.5" x14ac:dyDescent="0.2">
      <c r="B15" s="59" t="s">
        <v>9</v>
      </c>
      <c r="C15" s="2">
        <f>'выборка 15'!AA15</f>
        <v>1869.6399999999999</v>
      </c>
      <c r="D15" s="2">
        <f>'выборка 15'!AB15</f>
        <v>1157.69</v>
      </c>
      <c r="E15" s="2">
        <v>141.72999999999999</v>
      </c>
      <c r="F15" s="60">
        <f>D15</f>
        <v>1157.69</v>
      </c>
    </row>
    <row r="16" spans="2:9" ht="26.25" thickBot="1" x14ac:dyDescent="0.25">
      <c r="B16" s="61" t="s">
        <v>10</v>
      </c>
      <c r="C16" s="62">
        <f>'выборка 15'!AC15</f>
        <v>12001.52</v>
      </c>
      <c r="D16" s="62">
        <f>'выборка 15'!AD15</f>
        <v>7555.7199999999993</v>
      </c>
      <c r="E16" s="62">
        <v>802.73</v>
      </c>
      <c r="F16" s="63">
        <v>0</v>
      </c>
    </row>
    <row r="17" spans="2:6" x14ac:dyDescent="0.2">
      <c r="B17" s="73"/>
      <c r="C17" s="74"/>
      <c r="D17" s="74"/>
      <c r="E17" s="74"/>
      <c r="F17" s="74"/>
    </row>
    <row r="18" spans="2:6" x14ac:dyDescent="0.2">
      <c r="B18" s="73"/>
      <c r="C18" s="74"/>
      <c r="D18" s="74"/>
      <c r="E18" s="74"/>
      <c r="F18" s="74"/>
    </row>
    <row r="19" spans="2:6" x14ac:dyDescent="0.2">
      <c r="B19" t="s">
        <v>84</v>
      </c>
      <c r="F19" t="s">
        <v>85</v>
      </c>
    </row>
    <row r="20" spans="2:6" ht="19.5" customHeight="1" x14ac:dyDescent="0.2">
      <c r="B20" s="96"/>
      <c r="C20" s="96"/>
      <c r="D20" s="96"/>
      <c r="E20" s="96"/>
      <c r="F20" s="96"/>
    </row>
  </sheetData>
  <mergeCells count="3">
    <mergeCell ref="B3:F4"/>
    <mergeCell ref="B2:F2"/>
    <mergeCell ref="B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workbookViewId="0">
      <selection activeCell="A17" sqref="A17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" customWidth="1"/>
  </cols>
  <sheetData>
    <row r="2" spans="1:5" ht="104.25" customHeight="1" x14ac:dyDescent="0.2">
      <c r="A2" s="101" t="s">
        <v>118</v>
      </c>
      <c r="B2" s="101"/>
      <c r="C2" s="101"/>
      <c r="D2" s="101"/>
      <c r="E2" s="101"/>
    </row>
    <row r="3" spans="1:5" ht="23.25" x14ac:dyDescent="0.35">
      <c r="A3" s="26"/>
      <c r="B3" s="26"/>
      <c r="C3" s="26"/>
      <c r="D3" s="26"/>
    </row>
    <row r="4" spans="1:5" ht="13.5" thickBot="1" x14ac:dyDescent="0.25"/>
    <row r="5" spans="1:5" ht="60" customHeight="1" x14ac:dyDescent="0.25">
      <c r="A5" s="76"/>
      <c r="B5" s="34" t="s">
        <v>60</v>
      </c>
      <c r="C5" s="34" t="s">
        <v>61</v>
      </c>
      <c r="D5" s="102" t="s">
        <v>62</v>
      </c>
      <c r="E5" s="103"/>
    </row>
    <row r="6" spans="1:5" ht="15.75" x14ac:dyDescent="0.25">
      <c r="A6" s="104" t="s">
        <v>95</v>
      </c>
      <c r="B6" s="105"/>
      <c r="C6" s="77">
        <v>44536.49</v>
      </c>
      <c r="D6" s="106"/>
      <c r="E6" s="107"/>
    </row>
    <row r="7" spans="1:5" x14ac:dyDescent="0.2">
      <c r="A7" s="12" t="s">
        <v>94</v>
      </c>
      <c r="B7" s="78">
        <f>'[1]май 2016'!$AJ$12-[1]декабрь!$AF$12+16880.7+'[1]июль 16'!$AJ$12</f>
        <v>116355.20000000003</v>
      </c>
      <c r="C7" s="5">
        <f>'[1]май 2016'!$AL$12-[1]декабрь!$AH$12+15881.53-'[1]май 2016'!$V$12+'[1]июль 16'!$AL$12</f>
        <v>102517.43000000001</v>
      </c>
      <c r="D7" s="97">
        <f>'расход по дому ТР 15'!H27</f>
        <v>25405.045450000001</v>
      </c>
      <c r="E7" s="98"/>
    </row>
    <row r="8" spans="1:5" ht="25.5" x14ac:dyDescent="0.2">
      <c r="A8" s="3" t="s">
        <v>68</v>
      </c>
      <c r="B8" s="2">
        <v>0</v>
      </c>
      <c r="C8" s="2">
        <v>0</v>
      </c>
      <c r="D8" s="97">
        <f>'[1]январь 16'!$BC$12*7</f>
        <v>22769.292000000001</v>
      </c>
      <c r="E8" s="98"/>
    </row>
    <row r="9" spans="1:5" ht="39" thickBot="1" x14ac:dyDescent="0.25">
      <c r="A9" s="3" t="s">
        <v>69</v>
      </c>
      <c r="B9" s="2">
        <v>0</v>
      </c>
      <c r="C9" s="2">
        <v>0</v>
      </c>
      <c r="D9" s="97">
        <f>'[1]январь 16'!$BE$12*7</f>
        <v>1962.8700000000001</v>
      </c>
      <c r="E9" s="98"/>
    </row>
    <row r="10" spans="1:5" ht="15.75" thickBot="1" x14ac:dyDescent="0.3">
      <c r="A10" s="30" t="s">
        <v>66</v>
      </c>
      <c r="B10" s="31">
        <f>SUM(B7:B9)</f>
        <v>116355.20000000003</v>
      </c>
      <c r="C10" s="31">
        <f>SUM(C6:C9)</f>
        <v>147053.92000000001</v>
      </c>
      <c r="D10" s="99">
        <f>SUM(D7:D9)</f>
        <v>50137.207450000009</v>
      </c>
      <c r="E10" s="100"/>
    </row>
    <row r="11" spans="1:5" ht="15" x14ac:dyDescent="0.25">
      <c r="A11" s="82" t="s">
        <v>114</v>
      </c>
      <c r="B11" s="82"/>
      <c r="C11" s="82"/>
      <c r="D11" s="82"/>
      <c r="E11" s="82">
        <v>45114.73</v>
      </c>
    </row>
    <row r="12" spans="1:5" ht="15.75" customHeight="1" x14ac:dyDescent="0.25">
      <c r="A12" s="82" t="s">
        <v>115</v>
      </c>
      <c r="B12" s="82"/>
      <c r="C12" s="82"/>
      <c r="D12" s="82"/>
      <c r="E12" s="82">
        <v>51801.99</v>
      </c>
    </row>
    <row r="15" spans="1:5" x14ac:dyDescent="0.2">
      <c r="A15" s="79" t="s">
        <v>116</v>
      </c>
      <c r="B15" s="79"/>
      <c r="C15" s="79"/>
      <c r="D15" s="80"/>
      <c r="E15" s="79">
        <v>23958.71</v>
      </c>
    </row>
    <row r="17" spans="1:4" x14ac:dyDescent="0.2">
      <c r="A17" s="81" t="s">
        <v>117</v>
      </c>
      <c r="B17" s="81"/>
      <c r="C17" s="81"/>
      <c r="D17" s="81"/>
    </row>
  </sheetData>
  <mergeCells count="8">
    <mergeCell ref="D8:E8"/>
    <mergeCell ref="D9:E9"/>
    <mergeCell ref="D10:E10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F4" sqref="F1:G1048576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hidden="1" customWidth="1"/>
    <col min="8" max="8" width="11.28515625" customWidth="1"/>
  </cols>
  <sheetData>
    <row r="1" spans="1:8" ht="93.75" customHeight="1" thickBot="1" x14ac:dyDescent="0.4">
      <c r="A1" s="114" t="s">
        <v>111</v>
      </c>
      <c r="B1" s="114"/>
      <c r="C1" s="114"/>
      <c r="D1" s="114"/>
      <c r="E1" s="114"/>
      <c r="F1" s="114"/>
      <c r="G1" s="114"/>
      <c r="H1" s="114"/>
    </row>
    <row r="2" spans="1:8" ht="16.5" customHeight="1" x14ac:dyDescent="0.2">
      <c r="A2" s="115" t="s">
        <v>16</v>
      </c>
      <c r="B2" s="117" t="s">
        <v>17</v>
      </c>
      <c r="C2" s="117" t="s">
        <v>18</v>
      </c>
      <c r="D2" s="117" t="s">
        <v>19</v>
      </c>
      <c r="E2" s="117" t="s">
        <v>20</v>
      </c>
      <c r="F2" s="117" t="s">
        <v>21</v>
      </c>
      <c r="G2" s="117" t="s">
        <v>22</v>
      </c>
      <c r="H2" s="117" t="s">
        <v>23</v>
      </c>
    </row>
    <row r="3" spans="1:8" ht="29.25" customHeight="1" thickBot="1" x14ac:dyDescent="0.25">
      <c r="A3" s="116"/>
      <c r="B3" s="118"/>
      <c r="C3" s="118"/>
      <c r="D3" s="118"/>
      <c r="E3" s="118"/>
      <c r="F3" s="118"/>
      <c r="G3" s="118"/>
      <c r="H3" s="118"/>
    </row>
    <row r="4" spans="1:8" x14ac:dyDescent="0.2">
      <c r="A4" s="5">
        <v>1</v>
      </c>
      <c r="B4" s="5">
        <v>2016</v>
      </c>
      <c r="C4" s="119" t="s">
        <v>96</v>
      </c>
      <c r="D4" s="120"/>
      <c r="E4" s="121"/>
      <c r="F4" s="5"/>
      <c r="G4" s="23"/>
      <c r="H4" s="5">
        <v>-5148.7</v>
      </c>
    </row>
    <row r="5" spans="1:8" x14ac:dyDescent="0.2">
      <c r="A5" s="2">
        <v>2</v>
      </c>
      <c r="B5" s="5">
        <v>2016</v>
      </c>
      <c r="C5" s="122" t="s">
        <v>97</v>
      </c>
      <c r="D5" s="123"/>
      <c r="E5" s="124"/>
      <c r="F5" s="2"/>
      <c r="G5" s="2"/>
      <c r="H5" s="2">
        <v>-594.59</v>
      </c>
    </row>
    <row r="6" spans="1:8" x14ac:dyDescent="0.2">
      <c r="A6" s="2">
        <v>3</v>
      </c>
      <c r="B6" s="5">
        <v>2016</v>
      </c>
      <c r="C6" s="125" t="s">
        <v>98</v>
      </c>
      <c r="D6" s="126"/>
      <c r="E6" s="127"/>
      <c r="F6" s="2"/>
      <c r="G6" s="2"/>
      <c r="H6" s="2">
        <v>-3000</v>
      </c>
    </row>
    <row r="7" spans="1:8" x14ac:dyDescent="0.2">
      <c r="A7" s="2">
        <v>4</v>
      </c>
      <c r="B7" s="5">
        <v>2016</v>
      </c>
      <c r="C7" s="2" t="s">
        <v>99</v>
      </c>
      <c r="D7" s="2" t="s">
        <v>100</v>
      </c>
      <c r="E7" s="2" t="s">
        <v>101</v>
      </c>
      <c r="F7" s="2"/>
      <c r="G7" s="2"/>
      <c r="H7" s="2">
        <v>320.57</v>
      </c>
    </row>
    <row r="8" spans="1:8" x14ac:dyDescent="0.2">
      <c r="A8" s="2">
        <v>5</v>
      </c>
      <c r="B8" s="5">
        <v>2016</v>
      </c>
      <c r="C8" s="2" t="s">
        <v>102</v>
      </c>
      <c r="D8" s="2" t="s">
        <v>103</v>
      </c>
      <c r="E8" s="2" t="s">
        <v>104</v>
      </c>
      <c r="F8" s="2"/>
      <c r="G8" s="2"/>
      <c r="H8" s="2">
        <v>1923.35</v>
      </c>
    </row>
    <row r="9" spans="1:8" x14ac:dyDescent="0.2">
      <c r="A9" s="2">
        <v>6</v>
      </c>
      <c r="B9" s="5">
        <v>2016</v>
      </c>
      <c r="C9" s="2" t="s">
        <v>105</v>
      </c>
      <c r="D9" s="2"/>
      <c r="E9" s="2" t="s">
        <v>106</v>
      </c>
      <c r="F9" s="2"/>
      <c r="G9" s="2"/>
      <c r="H9" s="2">
        <v>4902.41</v>
      </c>
    </row>
    <row r="10" spans="1:8" ht="25.5" x14ac:dyDescent="0.2">
      <c r="A10" s="2">
        <v>7</v>
      </c>
      <c r="B10" s="5">
        <v>2016</v>
      </c>
      <c r="C10" s="2" t="s">
        <v>107</v>
      </c>
      <c r="D10" s="2"/>
      <c r="E10" s="75" t="s">
        <v>108</v>
      </c>
      <c r="F10" s="2"/>
      <c r="G10" s="2"/>
      <c r="H10" s="22">
        <v>21720</v>
      </c>
    </row>
    <row r="11" spans="1:8" x14ac:dyDescent="0.2">
      <c r="A11" s="2">
        <v>8</v>
      </c>
      <c r="B11" s="5">
        <v>2016</v>
      </c>
      <c r="C11" s="2" t="s">
        <v>109</v>
      </c>
      <c r="D11" s="2" t="s">
        <v>93</v>
      </c>
      <c r="E11" s="2" t="s">
        <v>110</v>
      </c>
      <c r="F11" s="2"/>
      <c r="G11" s="2"/>
      <c r="H11" s="22">
        <v>917</v>
      </c>
    </row>
    <row r="12" spans="1:8" hidden="1" x14ac:dyDescent="0.2">
      <c r="A12" s="2">
        <v>9</v>
      </c>
      <c r="B12" s="2"/>
      <c r="C12" s="2"/>
      <c r="D12" s="2"/>
      <c r="E12" s="2"/>
      <c r="F12" s="2"/>
      <c r="G12" s="2"/>
      <c r="H12" s="22"/>
    </row>
    <row r="13" spans="1:8" hidden="1" x14ac:dyDescent="0.2">
      <c r="A13" s="2">
        <v>10</v>
      </c>
      <c r="B13" s="2"/>
      <c r="C13" s="2"/>
      <c r="D13" s="2"/>
      <c r="E13" s="2"/>
      <c r="F13" s="2"/>
      <c r="G13" s="2"/>
      <c r="H13" s="22"/>
    </row>
    <row r="14" spans="1:8" hidden="1" x14ac:dyDescent="0.2">
      <c r="A14" s="2">
        <v>11</v>
      </c>
      <c r="B14" s="2"/>
      <c r="C14" s="2"/>
      <c r="D14" s="2"/>
      <c r="E14" s="2"/>
      <c r="F14" s="2"/>
      <c r="G14" s="2"/>
      <c r="H14" s="22"/>
    </row>
    <row r="15" spans="1:8" hidden="1" x14ac:dyDescent="0.2">
      <c r="A15" s="2">
        <v>12</v>
      </c>
      <c r="B15" s="2"/>
      <c r="C15" s="2"/>
      <c r="D15" s="2"/>
      <c r="E15" s="2"/>
      <c r="F15" s="2"/>
      <c r="G15" s="2"/>
      <c r="H15" s="22"/>
    </row>
    <row r="16" spans="1:8" hidden="1" x14ac:dyDescent="0.2">
      <c r="A16" s="2">
        <v>13</v>
      </c>
      <c r="B16" s="2"/>
      <c r="C16" s="2"/>
      <c r="D16" s="2"/>
      <c r="E16" s="2"/>
      <c r="F16" s="2"/>
      <c r="G16" s="2"/>
      <c r="H16" s="22"/>
    </row>
    <row r="17" spans="1:8" hidden="1" x14ac:dyDescent="0.2">
      <c r="A17" s="2"/>
      <c r="B17" s="2"/>
      <c r="C17" s="2"/>
      <c r="D17" s="2"/>
      <c r="E17" s="2"/>
      <c r="F17" s="2"/>
      <c r="G17" s="2"/>
      <c r="H17" s="22"/>
    </row>
    <row r="18" spans="1:8" hidden="1" x14ac:dyDescent="0.2">
      <c r="A18" s="2"/>
      <c r="B18" s="2"/>
      <c r="C18" s="2"/>
      <c r="D18" s="2"/>
      <c r="E18" s="2"/>
      <c r="F18" s="2"/>
      <c r="G18" s="2"/>
      <c r="H18" s="22"/>
    </row>
    <row r="19" spans="1:8" hidden="1" x14ac:dyDescent="0.2">
      <c r="A19" s="2"/>
      <c r="B19" s="2"/>
      <c r="C19" s="2"/>
      <c r="D19" s="2"/>
      <c r="E19" s="2"/>
      <c r="F19" s="2"/>
      <c r="G19" s="2"/>
      <c r="H19" s="22"/>
    </row>
    <row r="20" spans="1:8" hidden="1" x14ac:dyDescent="0.2">
      <c r="A20" s="2"/>
      <c r="B20" s="2"/>
      <c r="C20" s="2"/>
      <c r="D20" s="2"/>
      <c r="E20" s="2"/>
      <c r="F20" s="2"/>
      <c r="G20" s="2"/>
      <c r="H20" s="22"/>
    </row>
    <row r="21" spans="1:8" hidden="1" x14ac:dyDescent="0.2">
      <c r="A21" s="2"/>
      <c r="B21" s="2"/>
      <c r="C21" s="2"/>
      <c r="D21" s="2"/>
      <c r="E21" s="2"/>
      <c r="F21" s="2"/>
      <c r="G21" s="2"/>
      <c r="H21" s="22"/>
    </row>
    <row r="22" spans="1:8" hidden="1" x14ac:dyDescent="0.2">
      <c r="A22" s="2"/>
      <c r="B22" s="2"/>
      <c r="C22" s="2"/>
      <c r="D22" s="2"/>
      <c r="E22" s="2"/>
      <c r="F22" s="2"/>
      <c r="G22" s="2"/>
      <c r="H22" s="22"/>
    </row>
    <row r="23" spans="1:8" hidden="1" x14ac:dyDescent="0.2">
      <c r="A23" s="2"/>
      <c r="B23" s="2"/>
      <c r="C23" s="2"/>
      <c r="D23" s="2"/>
      <c r="E23" s="2"/>
      <c r="F23" s="2"/>
      <c r="G23" s="2"/>
      <c r="H23" s="22"/>
    </row>
    <row r="24" spans="1:8" x14ac:dyDescent="0.2">
      <c r="A24" s="2">
        <v>9</v>
      </c>
      <c r="B24" s="5">
        <v>2016</v>
      </c>
      <c r="C24" s="2" t="s">
        <v>109</v>
      </c>
      <c r="D24" s="2" t="s">
        <v>93</v>
      </c>
      <c r="E24" s="2" t="s">
        <v>110</v>
      </c>
      <c r="F24" s="2"/>
      <c r="G24" s="2"/>
      <c r="H24" s="22">
        <v>825</v>
      </c>
    </row>
    <row r="25" spans="1:8" x14ac:dyDescent="0.2">
      <c r="A25" s="2">
        <v>10</v>
      </c>
      <c r="B25" s="5">
        <v>2016</v>
      </c>
      <c r="C25" s="2" t="s">
        <v>112</v>
      </c>
      <c r="D25" s="2"/>
      <c r="E25" s="2" t="s">
        <v>113</v>
      </c>
      <c r="F25" s="2"/>
      <c r="G25" s="2"/>
      <c r="H25" s="22">
        <v>2156</v>
      </c>
    </row>
    <row r="26" spans="1:8" ht="13.5" thickBot="1" x14ac:dyDescent="0.25">
      <c r="A26" s="108" t="s">
        <v>25</v>
      </c>
      <c r="B26" s="109"/>
      <c r="C26" s="109"/>
      <c r="D26" s="109"/>
      <c r="E26" s="109"/>
      <c r="F26" s="109"/>
      <c r="G26" s="110"/>
      <c r="H26" s="24">
        <f>'[1]май 2016'!$AN$12+'[1]май 2016'!$AP$12-[1]декабрь!$AJ$12-[1]декабрь!$AL$12+'[1]июль 16'!$AN$12+'[1]июль 16'!$AP$12</f>
        <v>1384.0054499999999</v>
      </c>
    </row>
    <row r="27" spans="1:8" ht="15.75" thickBot="1" x14ac:dyDescent="0.3">
      <c r="A27" s="111" t="s">
        <v>26</v>
      </c>
      <c r="B27" s="112"/>
      <c r="C27" s="112"/>
      <c r="D27" s="112"/>
      <c r="E27" s="112"/>
      <c r="F27" s="112"/>
      <c r="G27" s="113"/>
      <c r="H27" s="25">
        <f>SUM(H4:H26)</f>
        <v>25405.045450000001</v>
      </c>
    </row>
    <row r="30" spans="1:8" ht="12.75" customHeight="1" x14ac:dyDescent="0.2">
      <c r="A30" s="81" t="s">
        <v>117</v>
      </c>
      <c r="B30" s="81"/>
      <c r="C30" s="81"/>
      <c r="D30" s="81"/>
      <c r="E30" s="81"/>
    </row>
  </sheetData>
  <mergeCells count="14">
    <mergeCell ref="A26:G26"/>
    <mergeCell ref="A27:G27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C4:E4"/>
    <mergeCell ref="C5:E5"/>
    <mergeCell ref="C6:E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G3" sqref="G3"/>
    </sheetView>
  </sheetViews>
  <sheetFormatPr defaultRowHeight="12.75" x14ac:dyDescent="0.2"/>
  <cols>
    <col min="1" max="1" width="4.5703125" customWidth="1"/>
    <col min="4" max="4" width="27.28515625" customWidth="1"/>
    <col min="5" max="5" width="40.5703125" customWidth="1"/>
    <col min="6" max="6" width="15" customWidth="1"/>
    <col min="7" max="7" width="18.5703125" customWidth="1"/>
  </cols>
  <sheetData>
    <row r="1" spans="1:6" ht="68.25" customHeight="1" x14ac:dyDescent="0.35">
      <c r="A1" s="114" t="s">
        <v>124</v>
      </c>
      <c r="B1" s="114"/>
      <c r="C1" s="114"/>
      <c r="D1" s="114"/>
      <c r="E1" s="114"/>
      <c r="F1" s="114"/>
    </row>
    <row r="2" spans="1:6" ht="34.5" customHeight="1" thickBot="1" x14ac:dyDescent="0.4">
      <c r="A2" s="85"/>
      <c r="B2" s="85"/>
      <c r="C2" s="85"/>
      <c r="D2" s="85"/>
      <c r="E2" s="85"/>
      <c r="F2" s="85"/>
    </row>
    <row r="3" spans="1:6" ht="16.5" customHeight="1" x14ac:dyDescent="0.2">
      <c r="A3" s="115" t="s">
        <v>16</v>
      </c>
      <c r="B3" s="117" t="s">
        <v>17</v>
      </c>
      <c r="C3" s="117" t="s">
        <v>18</v>
      </c>
      <c r="D3" s="117" t="s">
        <v>19</v>
      </c>
      <c r="E3" s="117" t="s">
        <v>20</v>
      </c>
      <c r="F3" s="117" t="s">
        <v>119</v>
      </c>
    </row>
    <row r="4" spans="1:6" ht="29.25" customHeight="1" thickBot="1" x14ac:dyDescent="0.25">
      <c r="A4" s="116"/>
      <c r="B4" s="118"/>
      <c r="C4" s="118"/>
      <c r="D4" s="118"/>
      <c r="E4" s="118"/>
      <c r="F4" s="118"/>
    </row>
    <row r="5" spans="1:6" ht="13.5" thickBot="1" x14ac:dyDescent="0.25">
      <c r="A5" s="2">
        <v>1</v>
      </c>
      <c r="B5" s="89"/>
      <c r="D5" s="90"/>
      <c r="E5" s="90"/>
      <c r="F5" s="83"/>
    </row>
    <row r="6" spans="1:6" ht="15.75" thickBot="1" x14ac:dyDescent="0.3">
      <c r="A6" s="111" t="s">
        <v>26</v>
      </c>
      <c r="B6" s="112"/>
      <c r="C6" s="112"/>
      <c r="D6" s="112"/>
      <c r="E6" s="112"/>
      <c r="F6" s="84">
        <f>SUM(F5:F5)</f>
        <v>0</v>
      </c>
    </row>
    <row r="7" spans="1:6" ht="15" x14ac:dyDescent="0.25">
      <c r="A7" s="86"/>
      <c r="B7" s="86"/>
      <c r="C7" s="86"/>
      <c r="D7" s="86"/>
      <c r="E7" s="86"/>
      <c r="F7" s="87"/>
    </row>
    <row r="8" spans="1:6" ht="15" x14ac:dyDescent="0.25">
      <c r="A8" s="86"/>
      <c r="B8" s="86"/>
      <c r="C8" s="86"/>
      <c r="D8" s="86"/>
      <c r="E8" s="86"/>
      <c r="F8" s="87"/>
    </row>
    <row r="11" spans="1:6" ht="12.75" customHeight="1" x14ac:dyDescent="0.2">
      <c r="A11" s="81" t="s">
        <v>117</v>
      </c>
      <c r="B11" s="81"/>
      <c r="C11" s="81"/>
      <c r="D11" s="81"/>
      <c r="E11" s="81"/>
    </row>
  </sheetData>
  <mergeCells count="8">
    <mergeCell ref="A6:E6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E5" sqref="E5"/>
    </sheetView>
  </sheetViews>
  <sheetFormatPr defaultRowHeight="12.75" x14ac:dyDescent="0.2"/>
  <cols>
    <col min="1" max="1" width="4.5703125" customWidth="1"/>
    <col min="4" max="4" width="27.28515625" customWidth="1"/>
    <col min="5" max="5" width="40.5703125" customWidth="1"/>
    <col min="6" max="6" width="15" customWidth="1"/>
  </cols>
  <sheetData>
    <row r="1" spans="1:6" ht="68.25" customHeight="1" x14ac:dyDescent="0.35">
      <c r="A1" s="114" t="s">
        <v>120</v>
      </c>
      <c r="B1" s="114"/>
      <c r="C1" s="114"/>
      <c r="D1" s="114"/>
      <c r="E1" s="114"/>
      <c r="F1" s="114"/>
    </row>
    <row r="2" spans="1:6" ht="34.5" customHeight="1" thickBot="1" x14ac:dyDescent="0.4">
      <c r="A2" s="88"/>
      <c r="B2" s="88"/>
      <c r="C2" s="88"/>
      <c r="D2" s="88"/>
      <c r="E2" s="88"/>
      <c r="F2" s="88"/>
    </row>
    <row r="3" spans="1:6" ht="16.5" customHeight="1" x14ac:dyDescent="0.2">
      <c r="A3" s="115" t="s">
        <v>16</v>
      </c>
      <c r="B3" s="117" t="s">
        <v>17</v>
      </c>
      <c r="C3" s="117" t="s">
        <v>18</v>
      </c>
      <c r="D3" s="117" t="s">
        <v>19</v>
      </c>
      <c r="E3" s="117" t="s">
        <v>20</v>
      </c>
      <c r="F3" s="117" t="s">
        <v>119</v>
      </c>
    </row>
    <row r="4" spans="1:6" ht="29.25" customHeight="1" thickBot="1" x14ac:dyDescent="0.25">
      <c r="A4" s="116"/>
      <c r="B4" s="118"/>
      <c r="C4" s="118"/>
      <c r="D4" s="118"/>
      <c r="E4" s="118"/>
      <c r="F4" s="118"/>
    </row>
    <row r="5" spans="1:6" ht="13.5" thickBot="1" x14ac:dyDescent="0.25">
      <c r="A5" s="91">
        <v>1</v>
      </c>
      <c r="B5" s="89">
        <v>2018</v>
      </c>
      <c r="C5" t="s">
        <v>121</v>
      </c>
      <c r="D5" s="90" t="s">
        <v>122</v>
      </c>
      <c r="E5" s="90" t="s">
        <v>123</v>
      </c>
      <c r="F5" s="92">
        <v>1165</v>
      </c>
    </row>
    <row r="6" spans="1:6" ht="15.75" thickBot="1" x14ac:dyDescent="0.3">
      <c r="A6" s="111" t="s">
        <v>26</v>
      </c>
      <c r="B6" s="112"/>
      <c r="C6" s="112"/>
      <c r="D6" s="112"/>
      <c r="E6" s="112"/>
      <c r="F6" s="93">
        <f>SUM(F5:F5)</f>
        <v>1165</v>
      </c>
    </row>
    <row r="7" spans="1:6" ht="15" x14ac:dyDescent="0.25">
      <c r="A7" s="86"/>
      <c r="B7" s="86"/>
      <c r="C7" s="86"/>
      <c r="D7" s="86"/>
      <c r="E7" s="86"/>
      <c r="F7" s="87"/>
    </row>
    <row r="8" spans="1:6" ht="15" x14ac:dyDescent="0.25">
      <c r="A8" s="86"/>
      <c r="B8" s="86"/>
      <c r="C8" s="86"/>
      <c r="D8" s="86"/>
      <c r="E8" s="86"/>
      <c r="F8" s="87"/>
    </row>
    <row r="11" spans="1:6" ht="12.75" customHeight="1" x14ac:dyDescent="0.2">
      <c r="A11" s="81" t="s">
        <v>117</v>
      </c>
      <c r="B11" s="81"/>
      <c r="C11" s="81"/>
      <c r="D11" s="81"/>
      <c r="E11" s="81"/>
    </row>
  </sheetData>
  <mergeCells count="8">
    <mergeCell ref="A6:E6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13" workbookViewId="0">
      <selection activeCell="A5" sqref="A5:F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28" t="s">
        <v>88</v>
      </c>
      <c r="B3" s="128"/>
      <c r="C3" s="128"/>
      <c r="D3" s="128"/>
      <c r="E3" s="128"/>
      <c r="F3" s="128"/>
      <c r="G3" s="128"/>
    </row>
    <row r="5" spans="1:7" ht="15.75" x14ac:dyDescent="0.25">
      <c r="A5" s="129" t="s">
        <v>90</v>
      </c>
      <c r="B5" s="129"/>
      <c r="C5" s="129"/>
      <c r="D5" s="129"/>
      <c r="E5" s="129"/>
      <c r="F5" s="129"/>
      <c r="G5" s="27">
        <v>36816.949999999997</v>
      </c>
    </row>
    <row r="6" spans="1:7" ht="13.5" thickBot="1" x14ac:dyDescent="0.25"/>
    <row r="7" spans="1:7" ht="63.75" thickBot="1" x14ac:dyDescent="0.3">
      <c r="A7" s="28"/>
      <c r="B7" s="29" t="s">
        <v>60</v>
      </c>
      <c r="C7" s="29" t="s">
        <v>61</v>
      </c>
      <c r="D7" s="34" t="s">
        <v>62</v>
      </c>
      <c r="E7" s="29" t="s">
        <v>63</v>
      </c>
      <c r="F7" s="29" t="s">
        <v>64</v>
      </c>
      <c r="G7" s="35" t="s">
        <v>65</v>
      </c>
    </row>
    <row r="8" spans="1:7" ht="15" customHeight="1" x14ac:dyDescent="0.2">
      <c r="A8" s="4" t="s">
        <v>67</v>
      </c>
      <c r="B8" s="5">
        <f>'выборка 15'!AG15</f>
        <v>40454.229999999996</v>
      </c>
      <c r="C8" s="5">
        <f>'выборка 15'!AJ15</f>
        <v>24286.68</v>
      </c>
      <c r="D8" s="36">
        <f>'расход по дому ТО'!H17</f>
        <v>381.66555</v>
      </c>
      <c r="E8" s="5">
        <v>389.47</v>
      </c>
      <c r="F8" s="5"/>
      <c r="G8" s="130">
        <f>C14-D14</f>
        <v>16838.68245</v>
      </c>
    </row>
    <row r="9" spans="1:7" ht="33" customHeight="1" x14ac:dyDescent="0.2">
      <c r="A9" s="3" t="s">
        <v>68</v>
      </c>
      <c r="B9" s="2">
        <v>0</v>
      </c>
      <c r="C9" s="2">
        <v>0</v>
      </c>
      <c r="D9" s="36">
        <f>('выборка 15'!B3*1.74)*2</f>
        <v>6505.5120000000006</v>
      </c>
      <c r="E9" s="2"/>
      <c r="F9" s="2"/>
      <c r="G9" s="131"/>
    </row>
    <row r="10" spans="1:7" ht="31.5" customHeight="1" x14ac:dyDescent="0.2">
      <c r="A10" s="3" t="s">
        <v>69</v>
      </c>
      <c r="B10" s="2"/>
      <c r="C10" s="2"/>
      <c r="D10" s="36">
        <f>('выборка 15'!B4*0.15)*2</f>
        <v>560.82000000000005</v>
      </c>
      <c r="E10" s="2"/>
      <c r="F10" s="2"/>
      <c r="G10" s="131"/>
    </row>
    <row r="11" spans="1:7" ht="15" customHeight="1" x14ac:dyDescent="0.2">
      <c r="A11" s="4" t="s">
        <v>70</v>
      </c>
      <c r="B11" s="2">
        <v>0</v>
      </c>
      <c r="C11" s="2">
        <v>0</v>
      </c>
      <c r="D11" s="36"/>
      <c r="E11" s="2"/>
      <c r="F11" s="2"/>
      <c r="G11" s="131"/>
    </row>
    <row r="12" spans="1:7" ht="26.25" customHeight="1" x14ac:dyDescent="0.2">
      <c r="A12" s="3" t="s">
        <v>71</v>
      </c>
      <c r="B12" s="2">
        <v>0</v>
      </c>
      <c r="C12" s="2">
        <v>0</v>
      </c>
      <c r="D12" s="36"/>
      <c r="E12" s="2"/>
      <c r="F12" s="2"/>
      <c r="G12" s="131"/>
    </row>
    <row r="13" spans="1:7" ht="34.5" customHeight="1" thickBot="1" x14ac:dyDescent="0.25">
      <c r="A13" s="37" t="s">
        <v>72</v>
      </c>
      <c r="B13" s="8">
        <v>0</v>
      </c>
      <c r="C13" s="8">
        <v>0</v>
      </c>
      <c r="D13" s="66"/>
      <c r="E13" s="8"/>
      <c r="F13" s="8"/>
      <c r="G13" s="132"/>
    </row>
    <row r="14" spans="1:7" ht="15" customHeight="1" thickBot="1" x14ac:dyDescent="0.3">
      <c r="A14" s="30" t="s">
        <v>80</v>
      </c>
      <c r="B14" s="31">
        <f t="shared" ref="B14:C14" si="0">SUM(B8:B13)</f>
        <v>40454.229999999996</v>
      </c>
      <c r="C14" s="31">
        <f t="shared" si="0"/>
        <v>24286.68</v>
      </c>
      <c r="D14" s="32">
        <f>SUM(D8:D13)</f>
        <v>7447.99755</v>
      </c>
      <c r="E14" s="31">
        <f>SUM(E8:E13)</f>
        <v>389.47</v>
      </c>
      <c r="F14" s="31"/>
      <c r="G14" s="55">
        <f>SUM(G8)</f>
        <v>16838.68245</v>
      </c>
    </row>
    <row r="15" spans="1:7" ht="15" customHeight="1" x14ac:dyDescent="0.25">
      <c r="A15" s="64"/>
      <c r="B15" s="64"/>
      <c r="C15" s="64"/>
      <c r="D15" s="65"/>
      <c r="E15" s="64"/>
      <c r="F15" s="64"/>
      <c r="G15" s="65"/>
    </row>
    <row r="16" spans="1:7" ht="15.75" x14ac:dyDescent="0.25">
      <c r="A16" s="129" t="s">
        <v>89</v>
      </c>
      <c r="B16" s="129"/>
      <c r="C16" s="129"/>
      <c r="D16" s="129"/>
      <c r="E16" s="129"/>
      <c r="F16" s="129"/>
      <c r="G16" s="33">
        <f>G5+C14-D14</f>
        <v>53655.632449999997</v>
      </c>
    </row>
    <row r="17" spans="1:7" ht="15" customHeight="1" x14ac:dyDescent="0.25">
      <c r="A17" s="64"/>
      <c r="B17" s="64"/>
      <c r="C17" s="64"/>
      <c r="D17" s="65"/>
      <c r="E17" s="64"/>
      <c r="F17" s="64"/>
      <c r="G17" s="65"/>
    </row>
    <row r="18" spans="1:7" ht="15" customHeight="1" x14ac:dyDescent="0.25">
      <c r="A18" s="64"/>
      <c r="B18" s="64"/>
      <c r="C18" s="64"/>
      <c r="D18" s="65"/>
      <c r="E18" s="64"/>
      <c r="F18" s="64"/>
      <c r="G18" s="65"/>
    </row>
    <row r="19" spans="1:7" ht="15" customHeight="1" x14ac:dyDescent="0.25">
      <c r="A19" s="64"/>
      <c r="B19" s="64"/>
      <c r="C19" s="64"/>
      <c r="D19" s="65"/>
      <c r="E19" s="64"/>
      <c r="F19" s="64"/>
      <c r="G19" s="65"/>
    </row>
    <row r="20" spans="1:7" ht="15.75" x14ac:dyDescent="0.25">
      <c r="A20" s="129" t="s">
        <v>90</v>
      </c>
      <c r="B20" s="129"/>
      <c r="C20" s="129"/>
      <c r="D20" s="129"/>
      <c r="E20" s="129"/>
      <c r="F20" s="129"/>
      <c r="G20" s="33">
        <v>1695.54</v>
      </c>
    </row>
    <row r="21" spans="1:7" ht="15" customHeight="1" thickBot="1" x14ac:dyDescent="0.3">
      <c r="A21" s="64"/>
      <c r="B21" s="64"/>
      <c r="C21" s="64"/>
      <c r="D21" s="65"/>
      <c r="E21" s="64"/>
      <c r="F21" s="64"/>
      <c r="G21" s="65"/>
    </row>
    <row r="22" spans="1:7" ht="15" customHeight="1" thickBot="1" x14ac:dyDescent="0.25">
      <c r="A22" s="67" t="s">
        <v>81</v>
      </c>
      <c r="B22" s="19">
        <f>'выборка 15'!O15</f>
        <v>3290.1400000000003</v>
      </c>
      <c r="C22" s="19">
        <f>'выборка 15'!P15</f>
        <v>2066.9699999999998</v>
      </c>
      <c r="D22" s="68">
        <v>0</v>
      </c>
      <c r="E22" s="19">
        <v>227.41</v>
      </c>
      <c r="F22" s="19">
        <v>0</v>
      </c>
      <c r="G22" s="69">
        <f>C22-D22</f>
        <v>2066.9699999999998</v>
      </c>
    </row>
    <row r="23" spans="1:7" x14ac:dyDescent="0.2">
      <c r="G23" s="38"/>
    </row>
    <row r="24" spans="1:7" ht="15.75" x14ac:dyDescent="0.25">
      <c r="A24" s="129" t="s">
        <v>89</v>
      </c>
      <c r="B24" s="129"/>
      <c r="C24" s="129"/>
      <c r="D24" s="129"/>
      <c r="E24" s="129"/>
      <c r="F24" s="129"/>
      <c r="G24" s="33">
        <f>G20+C22-D22</f>
        <v>3762.5099999999998</v>
      </c>
    </row>
    <row r="27" spans="1:7" x14ac:dyDescent="0.2">
      <c r="A27" s="96" t="s">
        <v>86</v>
      </c>
      <c r="B27" s="96"/>
      <c r="C27" s="96"/>
      <c r="D27" s="96"/>
      <c r="E27" s="96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E19" sqref="E1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34" t="s">
        <v>73</v>
      </c>
      <c r="B2" s="134"/>
      <c r="C2" s="134"/>
      <c r="D2" s="134"/>
      <c r="E2" s="134"/>
      <c r="F2" s="134"/>
      <c r="G2" s="134"/>
      <c r="H2" s="134"/>
    </row>
    <row r="3" spans="1:8" ht="17.25" x14ac:dyDescent="0.3">
      <c r="A3" s="134" t="s">
        <v>83</v>
      </c>
      <c r="B3" s="134"/>
      <c r="C3" s="134"/>
      <c r="D3" s="134"/>
      <c r="E3" s="134"/>
      <c r="F3" s="134"/>
      <c r="G3" s="134"/>
      <c r="H3" s="134"/>
    </row>
    <row r="4" spans="1:8" ht="17.25" x14ac:dyDescent="0.3">
      <c r="A4" s="134" t="s">
        <v>91</v>
      </c>
      <c r="B4" s="134"/>
      <c r="C4" s="134"/>
      <c r="D4" s="134"/>
      <c r="E4" s="134"/>
      <c r="F4" s="134"/>
      <c r="G4" s="134"/>
      <c r="H4" s="134"/>
    </row>
    <row r="5" spans="1:8" ht="13.5" thickBot="1" x14ac:dyDescent="0.25"/>
    <row r="6" spans="1:8" ht="45.75" thickBot="1" x14ac:dyDescent="0.25">
      <c r="A6" s="39" t="s">
        <v>16</v>
      </c>
      <c r="B6" s="40" t="s">
        <v>17</v>
      </c>
      <c r="C6" s="41" t="s">
        <v>18</v>
      </c>
      <c r="D6" s="41" t="s">
        <v>74</v>
      </c>
      <c r="E6" s="41" t="s">
        <v>20</v>
      </c>
      <c r="F6" s="42" t="s">
        <v>75</v>
      </c>
      <c r="G6" s="42" t="s">
        <v>24</v>
      </c>
      <c r="H6" s="7" t="s">
        <v>76</v>
      </c>
    </row>
    <row r="7" spans="1:8" x14ac:dyDescent="0.2">
      <c r="A7" s="43"/>
      <c r="B7" s="44"/>
      <c r="C7" s="45"/>
      <c r="D7" s="46"/>
      <c r="E7" s="47"/>
      <c r="F7" s="48"/>
      <c r="G7" s="48"/>
      <c r="H7" s="49"/>
    </row>
    <row r="8" spans="1:8" x14ac:dyDescent="0.2">
      <c r="A8" s="43"/>
      <c r="B8" s="44"/>
      <c r="C8" s="45"/>
      <c r="D8" s="46"/>
      <c r="E8" s="47"/>
      <c r="F8" s="48"/>
      <c r="G8" s="48"/>
      <c r="H8" s="49"/>
    </row>
    <row r="9" spans="1:8" x14ac:dyDescent="0.2">
      <c r="A9" s="43"/>
      <c r="B9" s="44"/>
      <c r="C9" s="45"/>
      <c r="D9" s="46"/>
      <c r="E9" s="47"/>
      <c r="F9" s="48"/>
      <c r="G9" s="48"/>
      <c r="H9" s="49"/>
    </row>
    <row r="10" spans="1:8" x14ac:dyDescent="0.2">
      <c r="A10" s="43"/>
      <c r="B10" s="44"/>
      <c r="C10" s="45"/>
      <c r="D10" s="46"/>
      <c r="E10" s="47"/>
      <c r="F10" s="48"/>
      <c r="G10" s="48"/>
      <c r="H10" s="49"/>
    </row>
    <row r="11" spans="1:8" x14ac:dyDescent="0.2">
      <c r="A11" s="43"/>
      <c r="B11" s="44"/>
      <c r="C11" s="45"/>
      <c r="D11" s="46"/>
      <c r="E11" s="47"/>
      <c r="F11" s="48"/>
      <c r="G11" s="48"/>
      <c r="H11" s="49"/>
    </row>
    <row r="12" spans="1:8" x14ac:dyDescent="0.2">
      <c r="A12" s="43"/>
      <c r="B12" s="44"/>
      <c r="C12" s="45"/>
      <c r="D12" s="46"/>
      <c r="E12" s="47"/>
      <c r="F12" s="48"/>
      <c r="G12" s="48"/>
      <c r="H12" s="49"/>
    </row>
    <row r="13" spans="1:8" x14ac:dyDescent="0.2">
      <c r="A13" s="43"/>
      <c r="B13" s="44"/>
      <c r="C13" s="45"/>
      <c r="D13" s="46"/>
      <c r="E13" s="47"/>
      <c r="F13" s="48"/>
      <c r="G13" s="48"/>
      <c r="H13" s="49"/>
    </row>
    <row r="14" spans="1:8" x14ac:dyDescent="0.2">
      <c r="A14" s="43"/>
      <c r="B14" s="44"/>
      <c r="C14" s="45"/>
      <c r="D14" s="46"/>
      <c r="E14" s="47"/>
      <c r="F14" s="48"/>
      <c r="G14" s="48"/>
      <c r="H14" s="49"/>
    </row>
    <row r="15" spans="1:8" x14ac:dyDescent="0.2">
      <c r="A15" s="43"/>
      <c r="B15" s="44"/>
      <c r="C15" s="45"/>
      <c r="D15" s="46"/>
      <c r="E15" s="47"/>
      <c r="F15" s="48"/>
      <c r="G15" s="48"/>
      <c r="H15" s="49"/>
    </row>
    <row r="16" spans="1:8" ht="15.75" thickBot="1" x14ac:dyDescent="0.25">
      <c r="A16" s="50"/>
      <c r="B16" s="135" t="s">
        <v>77</v>
      </c>
      <c r="C16" s="136"/>
      <c r="D16" s="136"/>
      <c r="E16" s="136"/>
      <c r="F16" s="136"/>
      <c r="G16" s="137"/>
      <c r="H16" s="51">
        <f>'выборка 15'!AK15+'выборка 15'!AL15</f>
        <v>381.66555</v>
      </c>
    </row>
    <row r="17" spans="1:8" ht="15.75" thickBot="1" x14ac:dyDescent="0.3">
      <c r="A17" s="111" t="s">
        <v>78</v>
      </c>
      <c r="B17" s="112"/>
      <c r="C17" s="112"/>
      <c r="D17" s="52"/>
      <c r="E17" s="52"/>
      <c r="F17" s="52"/>
      <c r="G17" s="52"/>
      <c r="H17" s="53">
        <f>SUM(H7:H16)</f>
        <v>381.66555</v>
      </c>
    </row>
    <row r="18" spans="1:8" x14ac:dyDescent="0.2">
      <c r="A18" s="138"/>
      <c r="B18" s="138"/>
      <c r="C18" s="138"/>
      <c r="D18" s="138"/>
      <c r="E18" s="138"/>
      <c r="F18" s="138"/>
      <c r="G18" s="138"/>
      <c r="H18" s="138"/>
    </row>
    <row r="22" spans="1:8" ht="15" x14ac:dyDescent="0.25">
      <c r="A22" s="133" t="s">
        <v>87</v>
      </c>
      <c r="B22" s="133"/>
      <c r="C22" s="133"/>
      <c r="D22" s="133"/>
      <c r="E22" s="133"/>
      <c r="F22" s="133"/>
      <c r="G22" s="133"/>
      <c r="H22" s="133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расход по дому ТР </vt:lpstr>
      <vt:lpstr>расход по ТО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2018-02-26T09:22:55Z</cp:lastPrinted>
  <dcterms:created xsi:type="dcterms:W3CDTF">2015-02-24T21:57:31Z</dcterms:created>
  <dcterms:modified xsi:type="dcterms:W3CDTF">2019-01-12T16:05:11Z</dcterms:modified>
</cp:coreProperties>
</file>