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 firstSheet="2" activeTab="5"/>
  </bookViews>
  <sheets>
    <sheet name="выборка 15" sheetId="3" state="hidden" r:id="rId1"/>
    <sheet name="общий отчет по дому за 15 г" sheetId="1" state="hidden" r:id="rId2"/>
    <sheet name="отчет ТР" sheetId="7" r:id="rId3"/>
    <sheet name="расход по дому ТР " sheetId="8" r:id="rId4"/>
    <sheet name="Ремонт и Содер 18 Отчет" sheetId="9" r:id="rId5"/>
    <sheet name="Расход Ри С 18" sheetId="10" r:id="rId6"/>
    <sheet name="отчет сод. жилья" sheetId="5" state="hidden" r:id="rId7"/>
    <sheet name="расход по дому ТО" sheetId="6" state="hidden" r:id="rId8"/>
  </sheets>
  <calcPr calcId="145621" refMode="R1C1"/>
</workbook>
</file>

<file path=xl/calcChain.xml><?xml version="1.0" encoding="utf-8"?>
<calcChain xmlns="http://schemas.openxmlformats.org/spreadsheetml/2006/main">
  <c r="F9" i="3" l="1"/>
  <c r="H9" i="3" s="1"/>
  <c r="N9" i="3" s="1"/>
  <c r="D10" i="5"/>
  <c r="D9" i="5"/>
  <c r="AI15" i="3"/>
  <c r="AF15" i="3"/>
  <c r="D11" i="5"/>
  <c r="D12" i="5"/>
  <c r="D13" i="5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8" i="3"/>
  <c r="N8" i="3" s="1"/>
  <c r="H7" i="3"/>
  <c r="N7" i="3" s="1"/>
  <c r="H6" i="3"/>
  <c r="N6" i="3" s="1"/>
  <c r="H5" i="3"/>
  <c r="N5" i="3" s="1"/>
  <c r="H4" i="3"/>
  <c r="N4" i="3" s="1"/>
  <c r="AK3" i="3"/>
  <c r="AJ3" i="3"/>
  <c r="AL3" i="3" s="1"/>
  <c r="AG3" i="3"/>
  <c r="E14" i="3"/>
  <c r="E13" i="3"/>
  <c r="E12" i="3"/>
  <c r="E11" i="3"/>
  <c r="E10" i="3"/>
  <c r="E9" i="3"/>
  <c r="E8" i="3"/>
  <c r="E7" i="3"/>
  <c r="E6" i="3"/>
  <c r="E5" i="3"/>
  <c r="E4" i="3"/>
  <c r="M3" i="3"/>
  <c r="H3" i="3"/>
  <c r="N3" i="3" s="1"/>
  <c r="E3" i="3"/>
  <c r="AK15" i="3" l="1"/>
  <c r="AL15" i="3"/>
  <c r="G15" i="3"/>
  <c r="D15" i="3"/>
  <c r="I16" i="6" l="1"/>
  <c r="I17" i="6" s="1"/>
  <c r="D8" i="5" s="1"/>
  <c r="AH15" i="3" l="1"/>
  <c r="AE15" i="3"/>
  <c r="AJ15" i="3"/>
  <c r="AG15" i="3"/>
  <c r="C15" i="3"/>
  <c r="F15" i="3"/>
  <c r="I15" i="3"/>
  <c r="J15" i="3"/>
  <c r="K15" i="3"/>
  <c r="L15" i="3"/>
  <c r="O15" i="3"/>
  <c r="P15" i="3"/>
  <c r="Q15" i="3"/>
  <c r="C10" i="1" s="1"/>
  <c r="R15" i="3"/>
  <c r="D10" i="1" s="1"/>
  <c r="S15" i="3"/>
  <c r="T15" i="3"/>
  <c r="U15" i="3"/>
  <c r="C11" i="1" s="1"/>
  <c r="V15" i="3"/>
  <c r="W15" i="3"/>
  <c r="X15" i="3"/>
  <c r="Y15" i="3"/>
  <c r="C13" i="1" s="1"/>
  <c r="Z15" i="3"/>
  <c r="D13" i="1" s="1"/>
  <c r="AA15" i="3"/>
  <c r="C15" i="1" s="1"/>
  <c r="AB15" i="3"/>
  <c r="D15" i="1" s="1"/>
  <c r="E15" i="1" s="1"/>
  <c r="AC15" i="3"/>
  <c r="C16" i="1" s="1"/>
  <c r="AD15" i="3"/>
  <c r="D16" i="1" s="1"/>
  <c r="M15" i="3"/>
  <c r="H15" i="3"/>
  <c r="E15" i="3"/>
  <c r="C8" i="5" l="1"/>
  <c r="B8" i="5"/>
  <c r="B14" i="5" s="1"/>
  <c r="C7" i="1" s="1"/>
  <c r="B22" i="5"/>
  <c r="C8" i="1" s="1"/>
  <c r="C22" i="5"/>
  <c r="D8" i="1" s="1"/>
  <c r="C14" i="5"/>
  <c r="D7" i="1" s="1"/>
  <c r="N15" i="3"/>
  <c r="E7" i="1" l="1"/>
  <c r="E22" i="5"/>
  <c r="E24" i="5"/>
  <c r="E8" i="1" s="1"/>
  <c r="D14" i="5"/>
  <c r="E14" i="5" l="1"/>
  <c r="E8" i="5"/>
  <c r="E16" i="5"/>
  <c r="D6" i="1" l="1"/>
  <c r="C6" i="1"/>
  <c r="E6" i="1" l="1"/>
</calcChain>
</file>

<file path=xl/sharedStrings.xml><?xml version="1.0" encoding="utf-8"?>
<sst xmlns="http://schemas.openxmlformats.org/spreadsheetml/2006/main" count="179" uniqueCount="127">
  <si>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</si>
  <si>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</si>
  <si>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</si>
  <si>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</si>
  <si>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</si>
  <si>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</si>
  <si>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</si>
  <si>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</si>
  <si>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</si>
  <si>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</si>
  <si>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</si>
  <si>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</si>
  <si>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</si>
  <si>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</si>
  <si>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</si>
  <si>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</si>
  <si>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</si>
  <si>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</si>
  <si>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</si>
  <si>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</si>
  <si>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</si>
  <si>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</si>
  <si>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</si>
  <si>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</si>
  <si>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</si>
  <si>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</si>
  <si>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</si>
  <si>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</si>
  <si>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</si>
  <si>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</si>
  <si>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</si>
  <si>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</si>
  <si>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</si>
  <si>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</si>
  <si>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</si>
  <si>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</si>
  <si>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</si>
  <si>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</si>
  <si>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</si>
  <si>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</si>
  <si>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</si>
  <si>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</si>
  <si>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</si>
  <si>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</si>
  <si>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</si>
  <si>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</si>
  <si>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</si>
  <si>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</si>
  <si>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</si>
  <si>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</si>
  <si>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</si>
  <si>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</si>
  <si>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</si>
  <si>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</si>
  <si>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</si>
  <si>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</si>
  <si>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</si>
  <si>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</si>
  <si>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</si>
  <si>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</si>
  <si>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</si>
  <si>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</si>
  <si>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</si>
  <si>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</si>
  <si>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</si>
  <si>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</si>
  <si>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</si>
  <si>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</si>
  <si>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</si>
  <si>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</si>
  <si>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</si>
  <si>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</si>
  <si>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</si>
  <si>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22-я Садовая площадка, 1А</t>
  </si>
  <si>
    <t>в доме по адресу ул.22-я Садовая площадка,1А</t>
  </si>
  <si>
    <t>Объем выполненных работ</t>
  </si>
  <si>
    <t>Генеральный директор ООО У0 "ТаганСервис"____________________________________________Брехов Ю.А.</t>
  </si>
  <si>
    <t>Генеральный директор ООО УО "ТаганСервис"       __________________________             Брехов Ю.А.</t>
  </si>
  <si>
    <t>Остаток денежных средств дома на 01.06.2015 г</t>
  </si>
  <si>
    <t>Остаток денежных средств дома на 31.07.2015 г</t>
  </si>
  <si>
    <t>Информация о собранных и израсходованных денежных средствах по статье "Содержание Жилья" за период с 01.06.2015 г по 31.07.2015 г по адресу 22-я Садовая площадка,1А</t>
  </si>
  <si>
    <t>за период с 01.06.2015 по 31.07.2015 гг.</t>
  </si>
  <si>
    <t>остаток по данной статье</t>
  </si>
  <si>
    <t>дебиторская задолженность жителей по состоянию на 01.08.2015 г состовляет</t>
  </si>
  <si>
    <t>совет МКД</t>
  </si>
  <si>
    <t>начислено совет МКД</t>
  </si>
  <si>
    <t>получено совет МКД</t>
  </si>
  <si>
    <t>в доме по  адресу 22-я Садовая площадка,1А за период с 01.06.2015 по 31.09.2015гг.</t>
  </si>
  <si>
    <t>Генеральный директор ООО У0 "ТаганСервис"____________________________________________</t>
  </si>
  <si>
    <t xml:space="preserve"> Ремонт жилья</t>
  </si>
  <si>
    <t>Ремонт жилья: итого</t>
  </si>
  <si>
    <t>сумма ден. средств</t>
  </si>
  <si>
    <t>территория</t>
  </si>
  <si>
    <t>октябрь</t>
  </si>
  <si>
    <t>ноябрь</t>
  </si>
  <si>
    <t>сброс воздуха</t>
  </si>
  <si>
    <t>Информация о собранных и израсходованных денежных средствах по статье "Ремонт Жилья" за период с 01.01.2018 г по 30.06.2018 г по адресу 22-я Садовая площадка,1А</t>
  </si>
  <si>
    <t>переходящее сальдо на 01.01.18 г</t>
  </si>
  <si>
    <t>Остаток денежных средств дома по статье "Ремонт жилья" на 30.06.2018г</t>
  </si>
  <si>
    <t>дебиторская задолженность жителей по состоянию на 01.07.2018 г составляет</t>
  </si>
  <si>
    <t>февраль</t>
  </si>
  <si>
    <t>подвал КНС</t>
  </si>
  <si>
    <t>смена труб ф110мм</t>
  </si>
  <si>
    <t>июнь</t>
  </si>
  <si>
    <t>подъезд 1 этаж 9</t>
  </si>
  <si>
    <t>ремонт подъезда</t>
  </si>
  <si>
    <t xml:space="preserve">Информация о выполненных работах по статье "Ремонт жилья" по адресу 22-я Садовая площадка, 1А  за период 01.01.2018 г по 30.06.2018 г </t>
  </si>
  <si>
    <t>переходящее сальдо на 01.07.2018 г</t>
  </si>
  <si>
    <t xml:space="preserve"> Ремонт иСодержание  жилья</t>
  </si>
  <si>
    <t>Ремонт и Содержание жилья: итого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</si>
  <si>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</si>
  <si>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</si>
  <si>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Информация о собранных и израсходованных денежных средствах по статье " Ремонт и Содержание Жилья" за период с 01.07.2018 г по 31.12.2018 г по адресу 22-ая Садовая площадка, 1А</t>
  </si>
  <si>
    <t>сумма ден. Средств</t>
  </si>
  <si>
    <t>заполнение системы</t>
  </si>
  <si>
    <t>изготовление и доставка пескопасты</t>
  </si>
  <si>
    <t>Информация о собранных и израсходованных денежных средствах по статье "Ремонт и  Содержание Жилья" за период с 01.07.2018 г по 31.12.2018 г по адресу 22-ая Садовая площадка, 1А</t>
  </si>
  <si>
    <t>июль</t>
  </si>
  <si>
    <t>смена провода, установка ДД</t>
  </si>
  <si>
    <t>кровля</t>
  </si>
  <si>
    <t>изготовление ендов</t>
  </si>
  <si>
    <t>ремонт шиферной кровли</t>
  </si>
  <si>
    <t xml:space="preserve">ЦО </t>
  </si>
  <si>
    <t>гидравлические испытания</t>
  </si>
  <si>
    <t>окраска газовых труб</t>
  </si>
  <si>
    <t>кв.7</t>
  </si>
  <si>
    <t>устранение течи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</si>
</sst>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3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7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2" fontId="0" fillId="0" borderId="34" xfId="0" applyNumberFormat="1" applyBorder="1"/>
    <xf numFmtId="2" fontId="0" fillId="0" borderId="28" xfId="0" applyNumberFormat="1" applyBorder="1"/>
    <xf numFmtId="0" fontId="0" fillId="0" borderId="0" xfId="0" applyFill="1" applyBorder="1"/>
    <xf numFmtId="0" fontId="1" fillId="0" borderId="0" xfId="0" applyFont="1" applyFill="1" applyBorder="1" applyAlignment="1"/>
    <xf numFmtId="2" fontId="0" fillId="0" borderId="36" xfId="0" applyNumberFormat="1" applyBorder="1"/>
    <xf numFmtId="0" fontId="9" fillId="0" borderId="0" xfId="0" applyFont="1"/>
    <xf numFmtId="2" fontId="9" fillId="0" borderId="0" xfId="0" applyNumberFormat="1" applyFont="1"/>
    <xf numFmtId="0" fontId="0" fillId="0" borderId="15" xfId="0" applyBorder="1" applyAlignment="1">
      <alignment wrapText="1"/>
    </xf>
    <xf numFmtId="0" fontId="3" fillId="0" borderId="0" xfId="0" applyFont="1" applyAlignment="1">
      <alignment horizontal="left" wrapText="1"/>
    </xf>
    <xf numFmtId="0" fontId="10" fillId="0" borderId="0" xfId="0" applyFont="1"/>
    <xf numFmtId="0" fontId="3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vertical="center" wrapText="1"/>
    </xf>
    <xf numFmtId="4" fontId="6" fillId="0" borderId="1" xfId="0" applyNumberFormat="1" applyFont="1" applyBorder="1" applyAlignment="1">
      <alignment wrapText="1"/>
    </xf>
    <xf numFmtId="4" fontId="0" fillId="0" borderId="3" xfId="0" applyNumberFormat="1" applyBorder="1"/>
    <xf numFmtId="4" fontId="4" fillId="0" borderId="0" xfId="0" applyNumberFormat="1" applyFont="1"/>
    <xf numFmtId="4" fontId="9" fillId="0" borderId="0" xfId="0" applyNumberFormat="1" applyFont="1"/>
    <xf numFmtId="0" fontId="4" fillId="0" borderId="21" xfId="0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0" fillId="0" borderId="1" xfId="0" applyNumberFormat="1" applyBorder="1"/>
    <xf numFmtId="4" fontId="0" fillId="0" borderId="4" xfId="0" applyNumberFormat="1" applyBorder="1"/>
    <xf numFmtId="4" fontId="1" fillId="0" borderId="12" xfId="0" applyNumberFormat="1" applyFont="1" applyBorder="1"/>
    <xf numFmtId="0" fontId="1" fillId="0" borderId="43" xfId="0" applyFont="1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3" fillId="0" borderId="0" xfId="0" applyFont="1" applyBorder="1" applyAlignment="1">
      <alignment horizontal="center" wrapText="1"/>
    </xf>
    <xf numFmtId="0" fontId="9" fillId="0" borderId="27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4" fontId="11" fillId="0" borderId="1" xfId="0" applyNumberFormat="1" applyFont="1" applyBorder="1"/>
    <xf numFmtId="0" fontId="0" fillId="0" borderId="0" xfId="0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/>
    </xf>
    <xf numFmtId="0" fontId="6" fillId="0" borderId="28" xfId="0" applyFont="1" applyBorder="1" applyAlignment="1">
      <alignment horizontal="center" wrapText="1"/>
    </xf>
    <xf numFmtId="0" fontId="1" fillId="0" borderId="35" xfId="0" applyFont="1" applyBorder="1"/>
    <xf numFmtId="4" fontId="0" fillId="0" borderId="28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4" fillId="0" borderId="17" xfId="0" applyFont="1" applyBorder="1"/>
    <xf numFmtId="4" fontId="4" fillId="0" borderId="18" xfId="0" applyNumberFormat="1" applyFont="1" applyBorder="1"/>
    <xf numFmtId="4" fontId="4" fillId="0" borderId="47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4" fontId="10" fillId="0" borderId="0" xfId="0" applyNumberFormat="1" applyFont="1" applyAlignment="1">
      <alignment wrapText="1"/>
    </xf>
    <xf numFmtId="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/>
    <xf numFmtId="0" fontId="0" fillId="0" borderId="3" xfId="0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3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4" fontId="0" fillId="0" borderId="1" xfId="0" applyNumberFormat="1" applyFill="1" applyBorder="1"/>
    <xf numFmtId="0" fontId="8" fillId="0" borderId="2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1" fillId="0" borderId="40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" fillId="0" borderId="40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workbookViewId="0">
      <selection activeCell="AI10" sqref="AI10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50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37</v>
      </c>
      <c r="Q2" s="15" t="s">
        <v>85</v>
      </c>
      <c r="R2" s="15" t="s">
        <v>86</v>
      </c>
      <c r="S2" s="15" t="s">
        <v>38</v>
      </c>
      <c r="T2" s="15" t="s">
        <v>39</v>
      </c>
      <c r="U2" s="15" t="s">
        <v>40</v>
      </c>
      <c r="V2" s="15" t="s">
        <v>41</v>
      </c>
      <c r="W2" s="15" t="s">
        <v>42</v>
      </c>
      <c r="X2" s="15" t="s">
        <v>43</v>
      </c>
      <c r="Y2" s="15" t="s">
        <v>44</v>
      </c>
      <c r="Z2" s="15" t="s">
        <v>45</v>
      </c>
      <c r="AA2" s="15" t="s">
        <v>46</v>
      </c>
      <c r="AB2" s="15" t="s">
        <v>47</v>
      </c>
      <c r="AC2" s="15" t="s">
        <v>48</v>
      </c>
      <c r="AD2" s="16" t="s">
        <v>49</v>
      </c>
      <c r="AE2" s="14" t="s">
        <v>52</v>
      </c>
      <c r="AF2" s="14" t="s">
        <v>27</v>
      </c>
      <c r="AG2" s="17" t="s">
        <v>34</v>
      </c>
      <c r="AH2" s="14" t="s">
        <v>53</v>
      </c>
      <c r="AI2" s="14" t="s">
        <v>28</v>
      </c>
      <c r="AJ2" s="17" t="s">
        <v>35</v>
      </c>
      <c r="AK2" s="17" t="s">
        <v>70</v>
      </c>
      <c r="AL2" s="17" t="s">
        <v>33</v>
      </c>
    </row>
    <row r="3" spans="1:38" x14ac:dyDescent="0.2">
      <c r="A3" s="12" t="s">
        <v>73</v>
      </c>
      <c r="B3" s="5">
        <v>399.15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0">
        <f>(AB3)*1.5</f>
        <v>0</v>
      </c>
      <c r="AL3" s="20">
        <f>AJ3*1.5%</f>
        <v>0</v>
      </c>
    </row>
    <row r="4" spans="1:38" x14ac:dyDescent="0.2">
      <c r="A4" s="12" t="s">
        <v>73</v>
      </c>
      <c r="B4" s="5">
        <v>399.15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0">
        <f t="shared" ref="AK4:AK14" si="6">(AB4)*1.5</f>
        <v>0</v>
      </c>
      <c r="AL4" s="20">
        <f t="shared" ref="AL4:AL14" si="7">AJ4*1.5%</f>
        <v>0</v>
      </c>
    </row>
    <row r="5" spans="1:38" x14ac:dyDescent="0.2">
      <c r="A5" s="12" t="s">
        <v>73</v>
      </c>
      <c r="B5" s="5">
        <v>399.15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0">
        <f t="shared" si="6"/>
        <v>0</v>
      </c>
      <c r="AL5" s="20">
        <f t="shared" si="7"/>
        <v>0</v>
      </c>
    </row>
    <row r="6" spans="1:38" x14ac:dyDescent="0.2">
      <c r="A6" s="12" t="s">
        <v>73</v>
      </c>
      <c r="B6" s="5">
        <v>399.15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0">
        <f t="shared" si="6"/>
        <v>0</v>
      </c>
      <c r="AL6" s="20">
        <f t="shared" si="7"/>
        <v>0</v>
      </c>
    </row>
    <row r="7" spans="1:38" x14ac:dyDescent="0.2">
      <c r="A7" s="12" t="s">
        <v>73</v>
      </c>
      <c r="B7" s="5">
        <v>399.15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0">
        <f t="shared" si="6"/>
        <v>0</v>
      </c>
      <c r="AL7" s="20">
        <f t="shared" si="7"/>
        <v>0</v>
      </c>
    </row>
    <row r="8" spans="1:38" x14ac:dyDescent="0.2">
      <c r="A8" s="12" t="s">
        <v>73</v>
      </c>
      <c r="B8" s="5">
        <v>399.15</v>
      </c>
      <c r="C8" s="2">
        <v>1856.06</v>
      </c>
      <c r="D8" s="2">
        <v>0</v>
      </c>
      <c r="E8" s="18">
        <f t="shared" si="0"/>
        <v>1856.06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223.51</v>
      </c>
      <c r="P8" s="2">
        <v>0</v>
      </c>
      <c r="Q8" s="2">
        <v>399.15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718.47</v>
      </c>
      <c r="Z8" s="2">
        <v>0</v>
      </c>
      <c r="AA8" s="2">
        <v>119.74</v>
      </c>
      <c r="AB8" s="2">
        <v>0</v>
      </c>
      <c r="AC8" s="2">
        <v>822.24</v>
      </c>
      <c r="AD8" s="2">
        <v>0</v>
      </c>
      <c r="AE8" s="2">
        <v>1616.56</v>
      </c>
      <c r="AF8" s="2">
        <v>0</v>
      </c>
      <c r="AG8" s="18">
        <f t="shared" si="4"/>
        <v>1616.56</v>
      </c>
      <c r="AH8" s="2">
        <v>0</v>
      </c>
      <c r="AI8" s="2">
        <v>0</v>
      </c>
      <c r="AJ8" s="18">
        <f t="shared" si="5"/>
        <v>0</v>
      </c>
      <c r="AK8" s="50">
        <f t="shared" si="6"/>
        <v>0</v>
      </c>
      <c r="AL8" s="20">
        <f t="shared" si="7"/>
        <v>0</v>
      </c>
    </row>
    <row r="9" spans="1:38" x14ac:dyDescent="0.2">
      <c r="A9" s="12" t="s">
        <v>73</v>
      </c>
      <c r="B9" s="5">
        <v>399.15</v>
      </c>
      <c r="C9" s="2">
        <v>0</v>
      </c>
      <c r="D9" s="2">
        <v>0</v>
      </c>
      <c r="E9" s="18">
        <f t="shared" si="0"/>
        <v>0</v>
      </c>
      <c r="F9" s="2">
        <f>1643.55+191.4</f>
        <v>1834.95</v>
      </c>
      <c r="G9" s="2">
        <v>0</v>
      </c>
      <c r="H9" s="18">
        <f t="shared" si="1"/>
        <v>1834.95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27.524249999999999</v>
      </c>
      <c r="O9" s="2">
        <v>239.5</v>
      </c>
      <c r="P9" s="2">
        <v>233.81</v>
      </c>
      <c r="Q9" s="2">
        <v>399.15</v>
      </c>
      <c r="R9" s="2">
        <v>413.26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750.4</v>
      </c>
      <c r="Z9" s="2">
        <v>754.63</v>
      </c>
      <c r="AA9" s="2">
        <v>139.71</v>
      </c>
      <c r="AB9" s="2">
        <v>126.96</v>
      </c>
      <c r="AC9" s="2">
        <v>870.15</v>
      </c>
      <c r="AD9" s="2">
        <v>858.49</v>
      </c>
      <c r="AE9" s="2">
        <v>3604.32</v>
      </c>
      <c r="AF9" s="2">
        <v>0</v>
      </c>
      <c r="AG9" s="18">
        <f t="shared" si="4"/>
        <v>3604.32</v>
      </c>
      <c r="AH9" s="2">
        <v>1971.55</v>
      </c>
      <c r="AI9" s="2">
        <v>0</v>
      </c>
      <c r="AJ9" s="18">
        <f t="shared" si="5"/>
        <v>1971.55</v>
      </c>
      <c r="AK9" s="50">
        <f t="shared" si="6"/>
        <v>190.44</v>
      </c>
      <c r="AL9" s="20">
        <f t="shared" si="7"/>
        <v>29.573249999999998</v>
      </c>
    </row>
    <row r="10" spans="1:38" x14ac:dyDescent="0.2">
      <c r="A10" s="12" t="s">
        <v>73</v>
      </c>
      <c r="B10" s="5">
        <v>399.15</v>
      </c>
      <c r="C10" s="2">
        <v>0</v>
      </c>
      <c r="D10" s="2">
        <v>0</v>
      </c>
      <c r="E10" s="18">
        <f t="shared" si="0"/>
        <v>0</v>
      </c>
      <c r="F10" s="2">
        <v>212.51</v>
      </c>
      <c r="G10" s="2">
        <v>0</v>
      </c>
      <c r="H10" s="18">
        <f t="shared" si="1"/>
        <v>212.51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3.1876499999999997</v>
      </c>
      <c r="O10" s="2">
        <v>239.5</v>
      </c>
      <c r="P10" s="2">
        <v>229.2</v>
      </c>
      <c r="Q10" s="2">
        <v>399.15</v>
      </c>
      <c r="R10" s="2">
        <v>385.04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750.4</v>
      </c>
      <c r="Z10" s="2">
        <v>754.15</v>
      </c>
      <c r="AA10" s="2">
        <v>139.71</v>
      </c>
      <c r="AB10" s="2">
        <v>132.49</v>
      </c>
      <c r="AC10" s="2">
        <v>870.15</v>
      </c>
      <c r="AD10" s="2">
        <v>833.9</v>
      </c>
      <c r="AE10" s="2">
        <v>3604.32</v>
      </c>
      <c r="AF10" s="2">
        <v>0</v>
      </c>
      <c r="AG10" s="18">
        <f t="shared" si="4"/>
        <v>3604.32</v>
      </c>
      <c r="AH10" s="2">
        <v>3249.33</v>
      </c>
      <c r="AI10" s="2">
        <v>0</v>
      </c>
      <c r="AJ10" s="18">
        <f t="shared" si="5"/>
        <v>3249.33</v>
      </c>
      <c r="AK10" s="50">
        <f t="shared" si="6"/>
        <v>198.73500000000001</v>
      </c>
      <c r="AL10" s="20">
        <f t="shared" si="7"/>
        <v>48.73995</v>
      </c>
    </row>
    <row r="11" spans="1:38" x14ac:dyDescent="0.2">
      <c r="A11" s="12" t="s">
        <v>73</v>
      </c>
      <c r="B11" s="5">
        <v>399.15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0">
        <f t="shared" si="6"/>
        <v>0</v>
      </c>
      <c r="AL11" s="20">
        <f t="shared" si="7"/>
        <v>0</v>
      </c>
    </row>
    <row r="12" spans="1:38" x14ac:dyDescent="0.2">
      <c r="A12" s="12" t="s">
        <v>73</v>
      </c>
      <c r="B12" s="5">
        <v>399.15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0">
        <f t="shared" si="6"/>
        <v>0</v>
      </c>
      <c r="AL12" s="20">
        <f t="shared" si="7"/>
        <v>0</v>
      </c>
    </row>
    <row r="13" spans="1:38" x14ac:dyDescent="0.2">
      <c r="A13" s="12" t="s">
        <v>73</v>
      </c>
      <c r="B13" s="5">
        <v>399.15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0">
        <f t="shared" si="6"/>
        <v>0</v>
      </c>
      <c r="AL13" s="20">
        <f t="shared" si="7"/>
        <v>0</v>
      </c>
    </row>
    <row r="14" spans="1:38" ht="13.5" thickBot="1" x14ac:dyDescent="0.25">
      <c r="A14" s="12" t="s">
        <v>73</v>
      </c>
      <c r="B14" s="5">
        <v>399.15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0">
        <f t="shared" si="6"/>
        <v>0</v>
      </c>
      <c r="AL14" s="20">
        <f t="shared" si="7"/>
        <v>0</v>
      </c>
    </row>
    <row r="15" spans="1:38" ht="13.5" thickBot="1" x14ac:dyDescent="0.25">
      <c r="A15" s="10" t="s">
        <v>22</v>
      </c>
      <c r="B15" s="9">
        <v>0</v>
      </c>
      <c r="C15" s="9">
        <f t="shared" ref="C15:G15" si="8">SUM(C3:C14)</f>
        <v>1856.06</v>
      </c>
      <c r="D15" s="9">
        <f t="shared" si="8"/>
        <v>0</v>
      </c>
      <c r="E15" s="19">
        <f t="shared" si="8"/>
        <v>1856.06</v>
      </c>
      <c r="F15" s="9">
        <f t="shared" si="8"/>
        <v>2047.46</v>
      </c>
      <c r="G15" s="9">
        <f t="shared" si="8"/>
        <v>0</v>
      </c>
      <c r="H15" s="19">
        <f t="shared" ref="H15:AE15" si="9">SUM(H3:H14)</f>
        <v>2047.46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30.7119</v>
      </c>
      <c r="O15" s="10">
        <f t="shared" si="9"/>
        <v>702.51</v>
      </c>
      <c r="P15" s="9">
        <f t="shared" si="9"/>
        <v>463.01</v>
      </c>
      <c r="Q15" s="9">
        <f t="shared" si="9"/>
        <v>1197.4499999999998</v>
      </c>
      <c r="R15" s="9">
        <f t="shared" si="9"/>
        <v>798.3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2219.27</v>
      </c>
      <c r="Z15" s="9">
        <f t="shared" si="9"/>
        <v>1508.78</v>
      </c>
      <c r="AA15" s="9">
        <f t="shared" si="9"/>
        <v>399.15999999999997</v>
      </c>
      <c r="AB15" s="9">
        <f t="shared" si="9"/>
        <v>259.45</v>
      </c>
      <c r="AC15" s="9">
        <f t="shared" si="9"/>
        <v>2562.54</v>
      </c>
      <c r="AD15" s="11">
        <f t="shared" si="9"/>
        <v>1692.3899999999999</v>
      </c>
      <c r="AE15" s="9">
        <f t="shared" si="9"/>
        <v>8825.2000000000007</v>
      </c>
      <c r="AF15" s="9">
        <f>SUM(AF3:AF14)</f>
        <v>0</v>
      </c>
      <c r="AG15" s="19">
        <f>SUM(AG3:AG14)</f>
        <v>8825.2000000000007</v>
      </c>
      <c r="AH15" s="9">
        <f>SUM(AH3:AH14)</f>
        <v>5220.88</v>
      </c>
      <c r="AI15" s="9">
        <f>SUM(AI3:AI14)</f>
        <v>0</v>
      </c>
      <c r="AJ15" s="19">
        <f>SUM(AJ3:AJ14)</f>
        <v>5220.88</v>
      </c>
      <c r="AK15" s="19">
        <f t="shared" ref="AK15" si="10">SUM(AK3:AK14)</f>
        <v>389.17500000000001</v>
      </c>
      <c r="AL15" s="21">
        <f t="shared" ref="AL15" si="11">SUM(AL3:AL14)</f>
        <v>78.313199999999995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topLeftCell="A4" workbookViewId="0">
      <selection activeCell="B3" sqref="B3:E4"/>
    </sheetView>
  </sheetViews>
  <sheetFormatPr defaultRowHeight="12.75" x14ac:dyDescent="0.2"/>
  <cols>
    <col min="2" max="2" width="26" customWidth="1"/>
    <col min="3" max="3" width="23.5703125" customWidth="1"/>
    <col min="4" max="4" width="22.28515625" customWidth="1"/>
    <col min="5" max="5" width="24.28515625" customWidth="1"/>
  </cols>
  <sheetData>
    <row r="2" spans="2:8" ht="51.75" customHeight="1" x14ac:dyDescent="0.4">
      <c r="B2" s="142" t="s">
        <v>12</v>
      </c>
      <c r="C2" s="142"/>
      <c r="D2" s="142"/>
      <c r="E2" s="142"/>
    </row>
    <row r="3" spans="2:8" ht="26.25" customHeight="1" x14ac:dyDescent="0.35">
      <c r="B3" s="141" t="s">
        <v>87</v>
      </c>
      <c r="C3" s="141"/>
      <c r="D3" s="141"/>
      <c r="E3" s="141"/>
      <c r="F3" s="1"/>
      <c r="G3" s="1"/>
      <c r="H3" s="1"/>
    </row>
    <row r="4" spans="2:8" ht="30" customHeight="1" thickBot="1" x14ac:dyDescent="0.25">
      <c r="B4" s="141"/>
      <c r="C4" s="141"/>
      <c r="D4" s="141"/>
      <c r="E4" s="141"/>
    </row>
    <row r="5" spans="2:8" ht="45.75" thickBot="1" x14ac:dyDescent="0.3">
      <c r="B5" s="6" t="s">
        <v>0</v>
      </c>
      <c r="C5" s="6" t="s">
        <v>10</v>
      </c>
      <c r="D5" s="6" t="s">
        <v>11</v>
      </c>
      <c r="E5" s="7" t="s">
        <v>82</v>
      </c>
    </row>
    <row r="6" spans="2:8" x14ac:dyDescent="0.2">
      <c r="B6" s="52" t="s">
        <v>1</v>
      </c>
      <c r="C6" s="53" t="e">
        <f>#REF!</f>
        <v>#REF!</v>
      </c>
      <c r="D6" s="53" t="e">
        <f>#REF!</f>
        <v>#REF!</v>
      </c>
      <c r="E6" s="66" t="e">
        <f>#REF!</f>
        <v>#REF!</v>
      </c>
    </row>
    <row r="7" spans="2:8" x14ac:dyDescent="0.2">
      <c r="B7" s="54" t="s">
        <v>51</v>
      </c>
      <c r="C7" s="5">
        <f>'отчет сод. жилья'!B14</f>
        <v>702.51</v>
      </c>
      <c r="D7" s="5">
        <f>'отчет сод. жилья'!C14</f>
        <v>463.01</v>
      </c>
      <c r="E7" s="70" t="e">
        <f>#REF!</f>
        <v>#REF!</v>
      </c>
    </row>
    <row r="8" spans="2:8" ht="25.5" x14ac:dyDescent="0.2">
      <c r="B8" s="55" t="s">
        <v>2</v>
      </c>
      <c r="C8" s="2">
        <f>'отчет сод. жилья'!B22</f>
        <v>702.51</v>
      </c>
      <c r="D8" s="22">
        <f>'отчет сод. жилья'!C22</f>
        <v>463.01</v>
      </c>
      <c r="E8" s="67">
        <f>'отчет сод. жилья'!E24</f>
        <v>2698.1099999999997</v>
      </c>
    </row>
    <row r="9" spans="2:8" ht="51" x14ac:dyDescent="0.2">
      <c r="B9" s="55" t="s">
        <v>3</v>
      </c>
      <c r="C9" s="2">
        <v>0</v>
      </c>
      <c r="D9" s="2">
        <v>0</v>
      </c>
      <c r="E9" s="56">
        <v>0</v>
      </c>
      <c r="F9" s="68"/>
    </row>
    <row r="10" spans="2:8" x14ac:dyDescent="0.2">
      <c r="B10" s="55" t="s">
        <v>84</v>
      </c>
      <c r="C10" s="2">
        <f>'выборка 15'!Q15</f>
        <v>1197.4499999999998</v>
      </c>
      <c r="D10" s="2">
        <f>'выборка 15'!R15</f>
        <v>798.3</v>
      </c>
      <c r="E10" s="56">
        <v>0</v>
      </c>
    </row>
    <row r="11" spans="2:8" ht="25.5" x14ac:dyDescent="0.2">
      <c r="B11" s="55" t="s">
        <v>4</v>
      </c>
      <c r="C11" s="2">
        <f>'выборка 15'!U15</f>
        <v>0</v>
      </c>
      <c r="D11" s="2">
        <v>0</v>
      </c>
      <c r="E11" s="56">
        <v>0</v>
      </c>
    </row>
    <row r="12" spans="2:8" x14ac:dyDescent="0.2">
      <c r="B12" s="55" t="s">
        <v>5</v>
      </c>
      <c r="C12" s="2">
        <v>0</v>
      </c>
      <c r="D12" s="2">
        <v>0</v>
      </c>
      <c r="E12" s="56">
        <v>0</v>
      </c>
    </row>
    <row r="13" spans="2:8" x14ac:dyDescent="0.2">
      <c r="B13" s="55" t="s">
        <v>6</v>
      </c>
      <c r="C13" s="2">
        <f>'выборка 15'!Y15</f>
        <v>2219.27</v>
      </c>
      <c r="D13" s="2">
        <f>'выборка 15'!Z15</f>
        <v>1508.78</v>
      </c>
      <c r="E13" s="56">
        <v>0</v>
      </c>
    </row>
    <row r="14" spans="2:8" ht="25.5" x14ac:dyDescent="0.2">
      <c r="B14" s="55" t="s">
        <v>7</v>
      </c>
      <c r="C14" s="2">
        <v>0</v>
      </c>
      <c r="D14" s="2">
        <v>0</v>
      </c>
      <c r="E14" s="56">
        <v>0</v>
      </c>
    </row>
    <row r="15" spans="2:8" ht="25.5" x14ac:dyDescent="0.2">
      <c r="B15" s="55" t="s">
        <v>8</v>
      </c>
      <c r="C15" s="2">
        <f>'выборка 15'!AA15</f>
        <v>399.15999999999997</v>
      </c>
      <c r="D15" s="2">
        <f>'выборка 15'!AB15</f>
        <v>259.45</v>
      </c>
      <c r="E15" s="56">
        <f>D15</f>
        <v>259.45</v>
      </c>
    </row>
    <row r="16" spans="2:8" ht="26.25" thickBot="1" x14ac:dyDescent="0.25">
      <c r="B16" s="57" t="s">
        <v>9</v>
      </c>
      <c r="C16" s="58">
        <f>'выборка 15'!AC15</f>
        <v>2562.54</v>
      </c>
      <c r="D16" s="58">
        <f>'выборка 15'!AD15</f>
        <v>1692.3899999999999</v>
      </c>
      <c r="E16" s="59">
        <v>0</v>
      </c>
    </row>
    <row r="18" spans="2:5" ht="19.5" customHeight="1" x14ac:dyDescent="0.2">
      <c r="B18" s="143" t="s">
        <v>76</v>
      </c>
      <c r="C18" s="143"/>
      <c r="D18" s="143"/>
      <c r="E18" s="143"/>
    </row>
    <row r="20" spans="2:5" x14ac:dyDescent="0.2">
      <c r="B20" s="71" t="s">
        <v>83</v>
      </c>
      <c r="C20" s="71"/>
      <c r="D20" s="71"/>
      <c r="E20" s="72">
        <v>659</v>
      </c>
    </row>
  </sheetData>
  <mergeCells count="3">
    <mergeCell ref="B3:E4"/>
    <mergeCell ref="B2:E2"/>
    <mergeCell ref="B18:E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workbookViewId="0">
      <selection sqref="A1:XFD1048576"/>
    </sheetView>
  </sheetViews>
  <sheetFormatPr defaultRowHeight="12.75" x14ac:dyDescent="0.2"/>
  <cols>
    <col min="1" max="1" width="40.42578125" customWidth="1"/>
    <col min="2" max="2" width="18.85546875" customWidth="1"/>
    <col min="3" max="3" width="21" customWidth="1"/>
    <col min="4" max="4" width="16.28515625" customWidth="1"/>
    <col min="5" max="5" width="13.140625" customWidth="1"/>
  </cols>
  <sheetData>
    <row r="2" spans="1:5" ht="101.25" customHeight="1" x14ac:dyDescent="0.2">
      <c r="A2" s="146" t="s">
        <v>96</v>
      </c>
      <c r="B2" s="146"/>
      <c r="C2" s="146"/>
      <c r="D2" s="146"/>
      <c r="E2" s="146"/>
    </row>
    <row r="3" spans="1:5" ht="23.25" x14ac:dyDescent="0.35">
      <c r="A3" s="74"/>
      <c r="B3" s="74"/>
      <c r="C3" s="74"/>
      <c r="D3" s="74"/>
      <c r="E3" s="74"/>
    </row>
    <row r="4" spans="1:5" ht="13.5" thickBot="1" x14ac:dyDescent="0.25"/>
    <row r="5" spans="1:5" ht="60" customHeight="1" x14ac:dyDescent="0.2">
      <c r="A5" s="73"/>
      <c r="B5" s="77" t="s">
        <v>54</v>
      </c>
      <c r="C5" s="77" t="s">
        <v>55</v>
      </c>
      <c r="D5" s="147" t="s">
        <v>56</v>
      </c>
      <c r="E5" s="148"/>
    </row>
    <row r="6" spans="1:5" ht="22.5" customHeight="1" x14ac:dyDescent="0.2">
      <c r="A6" s="149" t="s">
        <v>97</v>
      </c>
      <c r="B6" s="150"/>
      <c r="C6" s="94">
        <v>44751.86</v>
      </c>
      <c r="D6" s="151"/>
      <c r="E6" s="152"/>
    </row>
    <row r="7" spans="1:5" ht="21.75" customHeight="1" thickBot="1" x14ac:dyDescent="0.25">
      <c r="A7" s="87" t="s">
        <v>89</v>
      </c>
      <c r="B7" s="88">
        <v>11495.52</v>
      </c>
      <c r="C7" s="88">
        <v>10536.230000000001</v>
      </c>
      <c r="D7" s="153">
        <v>68066.959459999998</v>
      </c>
      <c r="E7" s="154"/>
    </row>
    <row r="8" spans="1:5" ht="23.25" customHeight="1" thickBot="1" x14ac:dyDescent="0.25">
      <c r="A8" s="82" t="s">
        <v>90</v>
      </c>
      <c r="B8" s="83">
        <v>11495.52</v>
      </c>
      <c r="C8" s="83">
        <v>55288.090000000004</v>
      </c>
      <c r="D8" s="144">
        <v>68066.959459999998</v>
      </c>
      <c r="E8" s="145"/>
    </row>
    <row r="10" spans="1:5" ht="15.75" customHeight="1" x14ac:dyDescent="0.25">
      <c r="A10" s="75" t="s">
        <v>98</v>
      </c>
      <c r="B10" s="75"/>
      <c r="C10" s="75"/>
      <c r="D10" s="75"/>
      <c r="E10" s="80">
        <v>-12778.869459999994</v>
      </c>
    </row>
    <row r="12" spans="1:5" x14ac:dyDescent="0.2">
      <c r="A12" s="71" t="s">
        <v>99</v>
      </c>
      <c r="B12" s="71"/>
      <c r="C12" s="71"/>
      <c r="D12" s="72"/>
      <c r="E12" s="81">
        <v>0</v>
      </c>
    </row>
    <row r="13" spans="1:5" x14ac:dyDescent="0.2">
      <c r="A13" s="71"/>
      <c r="B13" s="71"/>
      <c r="C13" s="71"/>
      <c r="D13" s="72"/>
      <c r="E13" s="81"/>
    </row>
    <row r="14" spans="1:5" x14ac:dyDescent="0.2">
      <c r="A14" s="71"/>
      <c r="B14" s="71"/>
      <c r="C14" s="71"/>
      <c r="D14" s="72"/>
      <c r="E14" s="81"/>
    </row>
    <row r="16" spans="1:5" x14ac:dyDescent="0.2">
      <c r="A16" s="69" t="s">
        <v>88</v>
      </c>
      <c r="B16" s="69"/>
      <c r="C16" s="69"/>
      <c r="D16" s="69"/>
    </row>
  </sheetData>
  <mergeCells count="6">
    <mergeCell ref="D8:E8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sqref="A1:XFD1048576"/>
    </sheetView>
  </sheetViews>
  <sheetFormatPr defaultRowHeight="12.75" x14ac:dyDescent="0.2"/>
  <cols>
    <col min="1" max="1" width="4.5703125" customWidth="1"/>
    <col min="4" max="4" width="27.28515625" customWidth="1"/>
    <col min="5" max="5" width="38.28515625" customWidth="1"/>
    <col min="6" max="7" width="0" hidden="1" customWidth="1"/>
    <col min="8" max="8" width="15.85546875" customWidth="1"/>
  </cols>
  <sheetData>
    <row r="1" spans="1:8" ht="93.75" customHeight="1" x14ac:dyDescent="0.35">
      <c r="A1" s="160" t="s">
        <v>106</v>
      </c>
      <c r="B1" s="160"/>
      <c r="C1" s="160"/>
      <c r="D1" s="160"/>
      <c r="E1" s="160"/>
      <c r="F1" s="160"/>
      <c r="G1" s="160"/>
      <c r="H1" s="160"/>
    </row>
    <row r="2" spans="1:8" ht="24" thickBot="1" x14ac:dyDescent="0.4">
      <c r="A2" s="76"/>
      <c r="B2" s="76"/>
      <c r="C2" s="76"/>
      <c r="D2" s="76"/>
      <c r="E2" s="76"/>
      <c r="F2" s="76"/>
      <c r="G2" s="76"/>
      <c r="H2" s="76"/>
    </row>
    <row r="3" spans="1:8" ht="16.5" customHeight="1" x14ac:dyDescent="0.2">
      <c r="A3" s="161" t="s">
        <v>13</v>
      </c>
      <c r="B3" s="163" t="s">
        <v>14</v>
      </c>
      <c r="C3" s="163" t="s">
        <v>15</v>
      </c>
      <c r="D3" s="163" t="s">
        <v>16</v>
      </c>
      <c r="E3" s="163" t="s">
        <v>17</v>
      </c>
      <c r="F3" s="163" t="s">
        <v>18</v>
      </c>
      <c r="G3" s="163" t="s">
        <v>19</v>
      </c>
      <c r="H3" s="163" t="s">
        <v>91</v>
      </c>
    </row>
    <row r="4" spans="1:8" ht="29.25" customHeight="1" thickBot="1" x14ac:dyDescent="0.25">
      <c r="A4" s="162"/>
      <c r="B4" s="164"/>
      <c r="C4" s="164"/>
      <c r="D4" s="164"/>
      <c r="E4" s="164"/>
      <c r="F4" s="164"/>
      <c r="G4" s="164"/>
      <c r="H4" s="164"/>
    </row>
    <row r="5" spans="1:8" s="95" customFormat="1" ht="19.5" customHeight="1" x14ac:dyDescent="0.2">
      <c r="A5" s="96">
        <v>1</v>
      </c>
      <c r="B5" s="96">
        <v>2018</v>
      </c>
      <c r="C5" s="96" t="s">
        <v>100</v>
      </c>
      <c r="D5" s="97" t="s">
        <v>101</v>
      </c>
      <c r="E5" s="97" t="s">
        <v>102</v>
      </c>
      <c r="F5" s="96"/>
      <c r="G5" s="96"/>
      <c r="H5" s="85">
        <v>4568</v>
      </c>
    </row>
    <row r="6" spans="1:8" ht="19.5" customHeight="1" x14ac:dyDescent="0.2">
      <c r="A6" s="96">
        <v>2</v>
      </c>
      <c r="B6" s="96">
        <v>2018</v>
      </c>
      <c r="C6" s="96" t="s">
        <v>103</v>
      </c>
      <c r="D6" s="98" t="s">
        <v>104</v>
      </c>
      <c r="E6" s="97" t="s">
        <v>105</v>
      </c>
      <c r="F6" s="96"/>
      <c r="G6" s="96"/>
      <c r="H6" s="85">
        <v>62931</v>
      </c>
    </row>
    <row r="7" spans="1:8" ht="18.75" customHeight="1" thickBot="1" x14ac:dyDescent="0.25">
      <c r="A7" s="155" t="s">
        <v>21</v>
      </c>
      <c r="B7" s="156"/>
      <c r="C7" s="156"/>
      <c r="D7" s="156"/>
      <c r="E7" s="156"/>
      <c r="F7" s="156"/>
      <c r="G7" s="157"/>
      <c r="H7" s="85">
        <v>567.95946000000004</v>
      </c>
    </row>
    <row r="8" spans="1:8" ht="15.75" thickBot="1" x14ac:dyDescent="0.3">
      <c r="A8" s="158" t="s">
        <v>22</v>
      </c>
      <c r="B8" s="159"/>
      <c r="C8" s="159"/>
      <c r="D8" s="159"/>
      <c r="E8" s="159"/>
      <c r="F8" s="159"/>
      <c r="G8" s="159"/>
      <c r="H8" s="86">
        <v>68066.959459999998</v>
      </c>
    </row>
    <row r="9" spans="1:8" ht="15" x14ac:dyDescent="0.25">
      <c r="A9" s="89"/>
      <c r="B9" s="89"/>
      <c r="C9" s="89"/>
      <c r="D9" s="89"/>
      <c r="E9" s="89"/>
      <c r="F9" s="89"/>
      <c r="G9" s="89"/>
      <c r="H9" s="90"/>
    </row>
    <row r="10" spans="1:8" ht="15" x14ac:dyDescent="0.25">
      <c r="A10" s="89"/>
      <c r="B10" s="89"/>
      <c r="C10" s="89"/>
      <c r="D10" s="89"/>
      <c r="E10" s="89"/>
      <c r="F10" s="89"/>
      <c r="G10" s="89"/>
      <c r="H10" s="90"/>
    </row>
    <row r="13" spans="1:8" ht="12.75" customHeight="1" x14ac:dyDescent="0.2">
      <c r="A13" s="69" t="s">
        <v>88</v>
      </c>
      <c r="B13" s="69"/>
      <c r="C13" s="69"/>
      <c r="D13" s="69"/>
      <c r="E13" s="69"/>
    </row>
  </sheetData>
  <mergeCells count="11">
    <mergeCell ref="A7:G7"/>
    <mergeCell ref="A8:G8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sqref="A1:XFD1048576"/>
    </sheetView>
  </sheetViews>
  <sheetFormatPr defaultRowHeight="12.75" x14ac:dyDescent="0.2"/>
  <cols>
    <col min="1" max="1" width="37" style="95" customWidth="1"/>
    <col min="2" max="2" width="21" style="95" customWidth="1"/>
    <col min="3" max="3" width="29.85546875" style="95" customWidth="1"/>
    <col min="4" max="4" width="24.85546875" style="99" customWidth="1"/>
    <col min="5" max="5" width="9.42578125" style="95" bestFit="1" customWidth="1"/>
    <col min="6" max="16384" width="9.140625" style="95"/>
  </cols>
  <sheetData>
    <row r="2" spans="1:5" ht="71.25" customHeight="1" x14ac:dyDescent="0.2">
      <c r="A2" s="146" t="s">
        <v>112</v>
      </c>
      <c r="B2" s="165"/>
      <c r="C2" s="165"/>
      <c r="D2" s="165"/>
    </row>
    <row r="3" spans="1:5" ht="23.25" x14ac:dyDescent="0.35">
      <c r="A3" s="93"/>
      <c r="B3" s="93"/>
      <c r="C3" s="93"/>
      <c r="D3" s="93"/>
    </row>
    <row r="4" spans="1:5" ht="13.5" thickBot="1" x14ac:dyDescent="0.25"/>
    <row r="5" spans="1:5" ht="31.5" x14ac:dyDescent="0.2">
      <c r="A5" s="100"/>
      <c r="B5" s="101" t="s">
        <v>54</v>
      </c>
      <c r="C5" s="101" t="s">
        <v>55</v>
      </c>
      <c r="D5" s="102" t="s">
        <v>56</v>
      </c>
    </row>
    <row r="6" spans="1:5" ht="15.75" x14ac:dyDescent="0.25">
      <c r="A6" s="103" t="s">
        <v>107</v>
      </c>
      <c r="B6" s="92"/>
      <c r="C6" s="78">
        <v>42552.477899999998</v>
      </c>
      <c r="D6" s="104"/>
    </row>
    <row r="7" spans="1:5" x14ac:dyDescent="0.2">
      <c r="A7" s="105" t="s">
        <v>108</v>
      </c>
      <c r="B7" s="79">
        <v>26104.379999999997</v>
      </c>
      <c r="C7" s="79">
        <v>26977.049999999996</v>
      </c>
      <c r="D7" s="106">
        <v>78534.450299999997</v>
      </c>
    </row>
    <row r="8" spans="1:5" ht="25.5" x14ac:dyDescent="0.2">
      <c r="A8" s="55" t="s">
        <v>59</v>
      </c>
      <c r="C8" s="84"/>
      <c r="D8" s="107">
        <v>4789.8</v>
      </c>
    </row>
    <row r="9" spans="1:5" ht="25.5" x14ac:dyDescent="0.2">
      <c r="A9" s="55" t="s">
        <v>60</v>
      </c>
      <c r="B9" s="84"/>
      <c r="C9" s="84"/>
      <c r="D9" s="106">
        <v>1724.3279999999997</v>
      </c>
    </row>
    <row r="10" spans="1:5" ht="15.75" thickBot="1" x14ac:dyDescent="0.3">
      <c r="A10" s="108" t="s">
        <v>109</v>
      </c>
      <c r="B10" s="109">
        <v>26104.379999999997</v>
      </c>
      <c r="C10" s="109">
        <v>69529.527899999986</v>
      </c>
      <c r="D10" s="110">
        <v>85048.578299999994</v>
      </c>
    </row>
    <row r="11" spans="1:5" ht="15" x14ac:dyDescent="0.25">
      <c r="A11" s="60"/>
      <c r="B11" s="60"/>
      <c r="C11" s="60"/>
      <c r="D11" s="111"/>
    </row>
    <row r="12" spans="1:5" ht="15" x14ac:dyDescent="0.25">
      <c r="A12" s="166" t="s">
        <v>110</v>
      </c>
      <c r="B12" s="166"/>
      <c r="C12" s="166"/>
      <c r="D12" s="112">
        <v>-15519.050400000007</v>
      </c>
      <c r="E12" s="113"/>
    </row>
    <row r="14" spans="1:5" x14ac:dyDescent="0.2">
      <c r="A14" s="114" t="s">
        <v>111</v>
      </c>
      <c r="B14" s="115"/>
      <c r="C14" s="115"/>
      <c r="D14" s="116">
        <v>0</v>
      </c>
    </row>
    <row r="16" spans="1:5" x14ac:dyDescent="0.2">
      <c r="A16" s="69" t="s">
        <v>88</v>
      </c>
      <c r="B16" s="69"/>
      <c r="C16" s="69"/>
      <c r="D16" s="117"/>
    </row>
  </sheetData>
  <mergeCells count="2">
    <mergeCell ref="A2:D2"/>
    <mergeCell ref="A12:C1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sqref="A1:XFD1048576"/>
    </sheetView>
  </sheetViews>
  <sheetFormatPr defaultRowHeight="12.75" x14ac:dyDescent="0.2"/>
  <cols>
    <col min="1" max="1" width="4.5703125" style="95" customWidth="1"/>
    <col min="2" max="3" width="9.140625" style="95"/>
    <col min="4" max="4" width="27.28515625" style="95" customWidth="1"/>
    <col min="5" max="5" width="44.5703125" style="95" bestFit="1" customWidth="1"/>
    <col min="6" max="6" width="18.5703125" style="95" customWidth="1"/>
    <col min="7" max="16384" width="9.140625" style="95"/>
  </cols>
  <sheetData>
    <row r="1" spans="1:6" ht="87" customHeight="1" x14ac:dyDescent="0.2">
      <c r="A1" s="171" t="s">
        <v>116</v>
      </c>
      <c r="B1" s="171"/>
      <c r="C1" s="171"/>
      <c r="D1" s="171"/>
      <c r="E1" s="171"/>
      <c r="F1" s="171"/>
    </row>
    <row r="2" spans="1:6" ht="24" thickBot="1" x14ac:dyDescent="0.4">
      <c r="A2" s="91"/>
      <c r="B2" s="91"/>
      <c r="C2" s="91"/>
      <c r="D2" s="91"/>
      <c r="E2" s="91"/>
      <c r="F2" s="91"/>
    </row>
    <row r="3" spans="1:6" ht="16.5" customHeight="1" x14ac:dyDescent="0.2">
      <c r="A3" s="172" t="s">
        <v>13</v>
      </c>
      <c r="B3" s="174" t="s">
        <v>14</v>
      </c>
      <c r="C3" s="174" t="s">
        <v>15</v>
      </c>
      <c r="D3" s="174" t="s">
        <v>16</v>
      </c>
      <c r="E3" s="174" t="s">
        <v>17</v>
      </c>
      <c r="F3" s="176" t="s">
        <v>113</v>
      </c>
    </row>
    <row r="4" spans="1:6" ht="13.5" thickBot="1" x14ac:dyDescent="0.25">
      <c r="A4" s="173"/>
      <c r="B4" s="175"/>
      <c r="C4" s="175"/>
      <c r="D4" s="175"/>
      <c r="E4" s="175"/>
      <c r="F4" s="177"/>
    </row>
    <row r="5" spans="1:6" x14ac:dyDescent="0.2">
      <c r="A5" s="119">
        <v>1</v>
      </c>
      <c r="B5" s="119">
        <v>2018</v>
      </c>
      <c r="C5" s="119" t="s">
        <v>117</v>
      </c>
      <c r="D5" s="121" t="s">
        <v>122</v>
      </c>
      <c r="E5" s="121" t="s">
        <v>123</v>
      </c>
      <c r="F5" s="79">
        <v>9863</v>
      </c>
    </row>
    <row r="6" spans="1:6" x14ac:dyDescent="0.2">
      <c r="A6" s="125">
        <v>2</v>
      </c>
      <c r="B6" s="138">
        <v>2018</v>
      </c>
      <c r="C6" s="125" t="s">
        <v>117</v>
      </c>
      <c r="D6" s="125"/>
      <c r="E6" s="124" t="s">
        <v>118</v>
      </c>
      <c r="F6" s="85">
        <v>3017</v>
      </c>
    </row>
    <row r="7" spans="1:6" s="120" customFormat="1" x14ac:dyDescent="0.2">
      <c r="A7" s="118">
        <v>3</v>
      </c>
      <c r="B7" s="138">
        <v>2018</v>
      </c>
      <c r="C7" s="126" t="s">
        <v>93</v>
      </c>
      <c r="D7" s="123" t="s">
        <v>119</v>
      </c>
      <c r="E7" s="122" t="s">
        <v>120</v>
      </c>
      <c r="F7" s="85">
        <v>8639</v>
      </c>
    </row>
    <row r="8" spans="1:6" s="120" customFormat="1" x14ac:dyDescent="0.2">
      <c r="A8" s="125">
        <v>4</v>
      </c>
      <c r="B8" s="138">
        <v>2018</v>
      </c>
      <c r="C8" s="126" t="s">
        <v>93</v>
      </c>
      <c r="D8" s="123" t="s">
        <v>119</v>
      </c>
      <c r="E8" s="122" t="s">
        <v>121</v>
      </c>
      <c r="F8" s="85">
        <v>49272</v>
      </c>
    </row>
    <row r="9" spans="1:6" s="120" customFormat="1" x14ac:dyDescent="0.2">
      <c r="A9" s="118">
        <v>5</v>
      </c>
      <c r="B9" s="139">
        <v>2018</v>
      </c>
      <c r="C9" s="131" t="s">
        <v>93</v>
      </c>
      <c r="D9" s="132" t="s">
        <v>122</v>
      </c>
      <c r="E9" s="133" t="s">
        <v>114</v>
      </c>
      <c r="F9" s="85">
        <v>1835</v>
      </c>
    </row>
    <row r="10" spans="1:6" s="120" customFormat="1" x14ac:dyDescent="0.2">
      <c r="A10" s="125">
        <v>6</v>
      </c>
      <c r="B10" s="138">
        <v>2018</v>
      </c>
      <c r="C10" s="126" t="s">
        <v>93</v>
      </c>
      <c r="D10" s="123" t="s">
        <v>92</v>
      </c>
      <c r="E10" s="122" t="s">
        <v>124</v>
      </c>
      <c r="F10" s="84">
        <v>2381</v>
      </c>
    </row>
    <row r="11" spans="1:6" s="120" customFormat="1" x14ac:dyDescent="0.2">
      <c r="A11" s="118">
        <v>7</v>
      </c>
      <c r="B11" s="140">
        <v>2018</v>
      </c>
      <c r="C11" s="134" t="s">
        <v>93</v>
      </c>
      <c r="D11" s="135" t="s">
        <v>125</v>
      </c>
      <c r="E11" s="136" t="s">
        <v>126</v>
      </c>
      <c r="F11" s="137">
        <v>670</v>
      </c>
    </row>
    <row r="12" spans="1:6" s="120" customFormat="1" x14ac:dyDescent="0.2">
      <c r="A12" s="125">
        <v>8</v>
      </c>
      <c r="B12" s="138">
        <v>2018</v>
      </c>
      <c r="C12" s="126" t="s">
        <v>94</v>
      </c>
      <c r="D12" s="123" t="s">
        <v>92</v>
      </c>
      <c r="E12" s="122" t="s">
        <v>115</v>
      </c>
      <c r="F12" s="84">
        <v>1001</v>
      </c>
    </row>
    <row r="13" spans="1:6" s="120" customFormat="1" x14ac:dyDescent="0.2">
      <c r="A13" s="118">
        <v>9</v>
      </c>
      <c r="B13" s="127">
        <v>2018</v>
      </c>
      <c r="C13" s="130" t="s">
        <v>94</v>
      </c>
      <c r="D13" s="128" t="s">
        <v>122</v>
      </c>
      <c r="E13" s="129" t="s">
        <v>95</v>
      </c>
      <c r="F13" s="84">
        <v>351</v>
      </c>
    </row>
    <row r="14" spans="1:6" ht="13.5" thickBot="1" x14ac:dyDescent="0.25">
      <c r="A14" s="167" t="s">
        <v>21</v>
      </c>
      <c r="B14" s="168"/>
      <c r="C14" s="168"/>
      <c r="D14" s="168"/>
      <c r="E14" s="169"/>
      <c r="F14" s="85">
        <v>1505.4503000000002</v>
      </c>
    </row>
    <row r="15" spans="1:6" ht="15.75" thickBot="1" x14ac:dyDescent="0.3">
      <c r="A15" s="158" t="s">
        <v>22</v>
      </c>
      <c r="B15" s="159"/>
      <c r="C15" s="159"/>
      <c r="D15" s="159"/>
      <c r="E15" s="170"/>
      <c r="F15" s="86">
        <v>78534.450299999997</v>
      </c>
    </row>
    <row r="16" spans="1:6" ht="15" x14ac:dyDescent="0.25">
      <c r="A16" s="89"/>
      <c r="B16" s="89"/>
      <c r="C16" s="89"/>
      <c r="D16" s="89"/>
      <c r="E16" s="89"/>
      <c r="F16" s="90"/>
    </row>
    <row r="17" spans="1:6" ht="15" x14ac:dyDescent="0.25">
      <c r="A17" s="89"/>
      <c r="B17" s="89"/>
      <c r="C17" s="89"/>
      <c r="D17" s="89"/>
      <c r="E17" s="89"/>
      <c r="F17" s="90"/>
    </row>
    <row r="20" spans="1:6" ht="12.75" customHeight="1" x14ac:dyDescent="0.2">
      <c r="A20" s="69" t="s">
        <v>88</v>
      </c>
      <c r="B20" s="69"/>
      <c r="C20" s="69"/>
      <c r="D20" s="69"/>
      <c r="E20" s="69"/>
    </row>
  </sheetData>
  <mergeCells count="9">
    <mergeCell ref="A14:E14"/>
    <mergeCell ref="A15:E15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workbookViewId="0">
      <selection activeCell="A20" sqref="A20:E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8.85546875" customWidth="1"/>
  </cols>
  <sheetData>
    <row r="3" spans="1:5" ht="93.75" customHeight="1" x14ac:dyDescent="0.35">
      <c r="A3" s="178" t="s">
        <v>80</v>
      </c>
      <c r="B3" s="178"/>
      <c r="C3" s="178"/>
      <c r="D3" s="178"/>
      <c r="E3" s="178"/>
    </row>
    <row r="5" spans="1:5" ht="15.75" x14ac:dyDescent="0.25">
      <c r="A5" s="179" t="s">
        <v>78</v>
      </c>
      <c r="B5" s="179"/>
      <c r="C5" s="179"/>
      <c r="D5" s="179"/>
      <c r="E5" s="23">
        <v>-8789.01</v>
      </c>
    </row>
    <row r="6" spans="1:5" ht="13.5" thickBot="1" x14ac:dyDescent="0.25"/>
    <row r="7" spans="1:5" ht="48" thickBot="1" x14ac:dyDescent="0.3">
      <c r="A7" s="24"/>
      <c r="B7" s="25" t="s">
        <v>54</v>
      </c>
      <c r="C7" s="25" t="s">
        <v>55</v>
      </c>
      <c r="D7" s="30" t="s">
        <v>56</v>
      </c>
      <c r="E7" s="31" t="s">
        <v>57</v>
      </c>
    </row>
    <row r="8" spans="1:5" ht="15" customHeight="1" x14ac:dyDescent="0.2">
      <c r="A8" s="4" t="s">
        <v>58</v>
      </c>
      <c r="B8" s="5">
        <f>'выборка 15'!O15</f>
        <v>702.51</v>
      </c>
      <c r="C8" s="5">
        <f>'выборка 15'!P15</f>
        <v>463.01</v>
      </c>
      <c r="D8" s="32">
        <f>'расход по дому ТО'!I17</f>
        <v>467.48820000000001</v>
      </c>
      <c r="E8" s="180">
        <f>C14-D14</f>
        <v>-702.51</v>
      </c>
    </row>
    <row r="9" spans="1:5" ht="33" customHeight="1" x14ac:dyDescent="0.2">
      <c r="A9" s="3" t="s">
        <v>59</v>
      </c>
      <c r="B9" s="2">
        <v>0</v>
      </c>
      <c r="C9" s="2">
        <v>0</v>
      </c>
      <c r="D9" s="32">
        <f>('выборка 15'!B3*1.74)*2</f>
        <v>1389.0419999999999</v>
      </c>
      <c r="E9" s="181"/>
    </row>
    <row r="10" spans="1:5" ht="31.5" customHeight="1" x14ac:dyDescent="0.2">
      <c r="A10" s="3" t="s">
        <v>60</v>
      </c>
      <c r="B10" s="2"/>
      <c r="C10" s="2"/>
      <c r="D10" s="32">
        <f>('выборка 15'!B4*0.15)*2</f>
        <v>119.74499999999999</v>
      </c>
      <c r="E10" s="181"/>
    </row>
    <row r="11" spans="1:5" ht="15" customHeight="1" x14ac:dyDescent="0.2">
      <c r="A11" s="4" t="s">
        <v>61</v>
      </c>
      <c r="B11" s="2">
        <v>0</v>
      </c>
      <c r="C11" s="2">
        <v>0</v>
      </c>
      <c r="D11" s="32">
        <f t="shared" ref="D11:D14" si="0">SUM(B11:C11)</f>
        <v>0</v>
      </c>
      <c r="E11" s="181"/>
    </row>
    <row r="12" spans="1:5" ht="26.25" customHeight="1" x14ac:dyDescent="0.2">
      <c r="A12" s="3" t="s">
        <v>62</v>
      </c>
      <c r="B12" s="2">
        <v>0</v>
      </c>
      <c r="C12" s="2">
        <v>0</v>
      </c>
      <c r="D12" s="32">
        <f t="shared" si="0"/>
        <v>0</v>
      </c>
      <c r="E12" s="181"/>
    </row>
    <row r="13" spans="1:5" ht="34.5" customHeight="1" thickBot="1" x14ac:dyDescent="0.25">
      <c r="A13" s="33" t="s">
        <v>63</v>
      </c>
      <c r="B13" s="8">
        <v>0</v>
      </c>
      <c r="C13" s="8">
        <v>0</v>
      </c>
      <c r="D13" s="62">
        <f t="shared" si="0"/>
        <v>0</v>
      </c>
      <c r="E13" s="181"/>
    </row>
    <row r="14" spans="1:5" ht="15" customHeight="1" thickBot="1" x14ac:dyDescent="0.3">
      <c r="A14" s="26" t="s">
        <v>71</v>
      </c>
      <c r="B14" s="27">
        <f t="shared" ref="B14:C14" si="1">SUM(B8:B13)</f>
        <v>702.51</v>
      </c>
      <c r="C14" s="27">
        <f t="shared" si="1"/>
        <v>463.01</v>
      </c>
      <c r="D14" s="28">
        <f t="shared" si="0"/>
        <v>1165.52</v>
      </c>
      <c r="E14" s="51">
        <f t="shared" ref="E14" si="2">SUM(D14)</f>
        <v>1165.52</v>
      </c>
    </row>
    <row r="15" spans="1:5" ht="15" customHeight="1" x14ac:dyDescent="0.25">
      <c r="A15" s="60"/>
      <c r="B15" s="60"/>
      <c r="C15" s="60"/>
      <c r="D15" s="61"/>
      <c r="E15" s="61"/>
    </row>
    <row r="16" spans="1:5" ht="15.75" x14ac:dyDescent="0.25">
      <c r="A16" s="179" t="s">
        <v>79</v>
      </c>
      <c r="B16" s="179"/>
      <c r="C16" s="179"/>
      <c r="D16" s="179"/>
      <c r="E16" s="29">
        <f>E5-C14-D14</f>
        <v>-10417.540000000001</v>
      </c>
    </row>
    <row r="17" spans="1:5" ht="15" customHeight="1" x14ac:dyDescent="0.25">
      <c r="A17" s="60"/>
      <c r="B17" s="60"/>
      <c r="C17" s="60"/>
      <c r="D17" s="61"/>
      <c r="E17" s="61"/>
    </row>
    <row r="18" spans="1:5" ht="15" customHeight="1" x14ac:dyDescent="0.25">
      <c r="A18" s="60"/>
      <c r="B18" s="60"/>
      <c r="C18" s="60"/>
      <c r="D18" s="61"/>
      <c r="E18" s="61"/>
    </row>
    <row r="19" spans="1:5" ht="15" customHeight="1" x14ac:dyDescent="0.25">
      <c r="A19" s="60"/>
      <c r="B19" s="60"/>
      <c r="C19" s="60"/>
      <c r="D19" s="61"/>
      <c r="E19" s="61"/>
    </row>
    <row r="20" spans="1:5" ht="15.75" x14ac:dyDescent="0.25">
      <c r="A20" s="179" t="s">
        <v>78</v>
      </c>
      <c r="B20" s="179"/>
      <c r="C20" s="179"/>
      <c r="D20" s="179"/>
      <c r="E20" s="29">
        <v>2235.1</v>
      </c>
    </row>
    <row r="21" spans="1:5" ht="15" customHeight="1" thickBot="1" x14ac:dyDescent="0.3">
      <c r="A21" s="60"/>
      <c r="B21" s="60"/>
      <c r="C21" s="60"/>
      <c r="D21" s="61"/>
      <c r="E21" s="61"/>
    </row>
    <row r="22" spans="1:5" ht="15" customHeight="1" thickBot="1" x14ac:dyDescent="0.25">
      <c r="A22" s="63" t="s">
        <v>72</v>
      </c>
      <c r="B22" s="19">
        <f>'выборка 15'!O15</f>
        <v>702.51</v>
      </c>
      <c r="C22" s="19">
        <f>'выборка 15'!P15</f>
        <v>463.01</v>
      </c>
      <c r="D22" s="64">
        <v>0</v>
      </c>
      <c r="E22" s="65">
        <f>C22-D22</f>
        <v>463.01</v>
      </c>
    </row>
    <row r="23" spans="1:5" x14ac:dyDescent="0.2">
      <c r="E23" s="34"/>
    </row>
    <row r="24" spans="1:5" ht="15.75" x14ac:dyDescent="0.25">
      <c r="A24" s="179" t="s">
        <v>79</v>
      </c>
      <c r="B24" s="179"/>
      <c r="C24" s="179"/>
      <c r="D24" s="179"/>
      <c r="E24" s="29">
        <f>E20+C22-D22</f>
        <v>2698.1099999999997</v>
      </c>
    </row>
    <row r="27" spans="1:5" x14ac:dyDescent="0.2">
      <c r="A27" s="143" t="s">
        <v>76</v>
      </c>
      <c r="B27" s="143"/>
      <c r="C27" s="143"/>
      <c r="D27" s="143"/>
    </row>
  </sheetData>
  <mergeCells count="7">
    <mergeCell ref="A3:E3"/>
    <mergeCell ref="A5:D5"/>
    <mergeCell ref="A24:D24"/>
    <mergeCell ref="A27:D27"/>
    <mergeCell ref="E8:E13"/>
    <mergeCell ref="A16:D16"/>
    <mergeCell ref="A20:D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A4" sqref="A4:I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83" t="s">
        <v>64</v>
      </c>
      <c r="B2" s="183"/>
      <c r="C2" s="183"/>
      <c r="D2" s="183"/>
      <c r="E2" s="183"/>
      <c r="F2" s="183"/>
      <c r="G2" s="183"/>
      <c r="H2" s="183"/>
      <c r="I2" s="183"/>
    </row>
    <row r="3" spans="1:9" ht="17.25" x14ac:dyDescent="0.3">
      <c r="A3" s="183" t="s">
        <v>74</v>
      </c>
      <c r="B3" s="183"/>
      <c r="C3" s="183"/>
      <c r="D3" s="183"/>
      <c r="E3" s="183"/>
      <c r="F3" s="183"/>
      <c r="G3" s="183"/>
      <c r="H3" s="183"/>
      <c r="I3" s="183"/>
    </row>
    <row r="4" spans="1:9" ht="17.25" x14ac:dyDescent="0.3">
      <c r="A4" s="183" t="s">
        <v>81</v>
      </c>
      <c r="B4" s="183"/>
      <c r="C4" s="183"/>
      <c r="D4" s="183"/>
      <c r="E4" s="183"/>
      <c r="F4" s="183"/>
      <c r="G4" s="183"/>
      <c r="H4" s="183"/>
      <c r="I4" s="183"/>
    </row>
    <row r="5" spans="1:9" ht="13.5" thickBot="1" x14ac:dyDescent="0.25"/>
    <row r="6" spans="1:9" ht="45.75" thickBot="1" x14ac:dyDescent="0.25">
      <c r="A6" s="35" t="s">
        <v>13</v>
      </c>
      <c r="B6" s="36" t="s">
        <v>14</v>
      </c>
      <c r="C6" s="37" t="s">
        <v>15</v>
      </c>
      <c r="D6" s="37" t="s">
        <v>65</v>
      </c>
      <c r="E6" s="37" t="s">
        <v>17</v>
      </c>
      <c r="F6" s="38" t="s">
        <v>75</v>
      </c>
      <c r="G6" s="38" t="s">
        <v>66</v>
      </c>
      <c r="H6" s="38" t="s">
        <v>20</v>
      </c>
      <c r="I6" s="7" t="s">
        <v>67</v>
      </c>
    </row>
    <row r="7" spans="1:9" x14ac:dyDescent="0.2">
      <c r="A7" s="39"/>
      <c r="B7" s="40"/>
      <c r="C7" s="41"/>
      <c r="D7" s="42"/>
      <c r="E7" s="43"/>
      <c r="F7" s="44"/>
      <c r="G7" s="44"/>
      <c r="H7" s="44"/>
      <c r="I7" s="45"/>
    </row>
    <row r="8" spans="1:9" x14ac:dyDescent="0.2">
      <c r="A8" s="39"/>
      <c r="B8" s="40"/>
      <c r="C8" s="41"/>
      <c r="D8" s="42"/>
      <c r="E8" s="43"/>
      <c r="F8" s="44"/>
      <c r="G8" s="44"/>
      <c r="H8" s="44"/>
      <c r="I8" s="45"/>
    </row>
    <row r="9" spans="1:9" x14ac:dyDescent="0.2">
      <c r="A9" s="39"/>
      <c r="B9" s="40"/>
      <c r="C9" s="41"/>
      <c r="D9" s="42"/>
      <c r="E9" s="43"/>
      <c r="F9" s="44"/>
      <c r="G9" s="44"/>
      <c r="H9" s="44"/>
      <c r="I9" s="45"/>
    </row>
    <row r="10" spans="1:9" x14ac:dyDescent="0.2">
      <c r="A10" s="39"/>
      <c r="B10" s="40"/>
      <c r="C10" s="41"/>
      <c r="D10" s="42"/>
      <c r="E10" s="43"/>
      <c r="F10" s="44"/>
      <c r="G10" s="44"/>
      <c r="H10" s="44"/>
      <c r="I10" s="45"/>
    </row>
    <row r="11" spans="1:9" x14ac:dyDescent="0.2">
      <c r="A11" s="39"/>
      <c r="B11" s="40"/>
      <c r="C11" s="41"/>
      <c r="D11" s="42"/>
      <c r="E11" s="43"/>
      <c r="F11" s="44"/>
      <c r="G11" s="44"/>
      <c r="H11" s="44"/>
      <c r="I11" s="45"/>
    </row>
    <row r="12" spans="1:9" x14ac:dyDescent="0.2">
      <c r="A12" s="39"/>
      <c r="B12" s="40"/>
      <c r="C12" s="41"/>
      <c r="D12" s="42"/>
      <c r="E12" s="43"/>
      <c r="F12" s="44"/>
      <c r="G12" s="44"/>
      <c r="H12" s="44"/>
      <c r="I12" s="45"/>
    </row>
    <row r="13" spans="1:9" x14ac:dyDescent="0.2">
      <c r="A13" s="39"/>
      <c r="B13" s="40"/>
      <c r="C13" s="41"/>
      <c r="D13" s="42"/>
      <c r="E13" s="43"/>
      <c r="F13" s="44"/>
      <c r="G13" s="44"/>
      <c r="H13" s="44"/>
      <c r="I13" s="45"/>
    </row>
    <row r="14" spans="1:9" x14ac:dyDescent="0.2">
      <c r="A14" s="39"/>
      <c r="B14" s="40"/>
      <c r="C14" s="41"/>
      <c r="D14" s="42"/>
      <c r="E14" s="43"/>
      <c r="F14" s="44"/>
      <c r="G14" s="44"/>
      <c r="H14" s="44"/>
      <c r="I14" s="45"/>
    </row>
    <row r="15" spans="1:9" x14ac:dyDescent="0.2">
      <c r="A15" s="39"/>
      <c r="B15" s="40"/>
      <c r="C15" s="41"/>
      <c r="D15" s="42"/>
      <c r="E15" s="43"/>
      <c r="F15" s="44"/>
      <c r="G15" s="44"/>
      <c r="H15" s="44"/>
      <c r="I15" s="45"/>
    </row>
    <row r="16" spans="1:9" ht="15.75" thickBot="1" x14ac:dyDescent="0.25">
      <c r="A16" s="46"/>
      <c r="B16" s="184" t="s">
        <v>68</v>
      </c>
      <c r="C16" s="185"/>
      <c r="D16" s="185"/>
      <c r="E16" s="185"/>
      <c r="F16" s="185"/>
      <c r="G16" s="185"/>
      <c r="H16" s="186"/>
      <c r="I16" s="47">
        <f>'выборка 15'!AK15+'выборка 15'!AL15</f>
        <v>467.48820000000001</v>
      </c>
    </row>
    <row r="17" spans="1:9" ht="15.75" thickBot="1" x14ac:dyDescent="0.3">
      <c r="A17" s="158" t="s">
        <v>69</v>
      </c>
      <c r="B17" s="159"/>
      <c r="C17" s="159"/>
      <c r="D17" s="48"/>
      <c r="E17" s="48"/>
      <c r="F17" s="48"/>
      <c r="G17" s="48"/>
      <c r="H17" s="48"/>
      <c r="I17" s="49">
        <f>SUM(I7:I16)</f>
        <v>467.48820000000001</v>
      </c>
    </row>
    <row r="18" spans="1:9" x14ac:dyDescent="0.2">
      <c r="A18" s="187"/>
      <c r="B18" s="187"/>
      <c r="C18" s="188"/>
      <c r="D18" s="188"/>
      <c r="E18" s="188"/>
      <c r="F18" s="188"/>
      <c r="G18" s="188"/>
      <c r="H18" s="188"/>
      <c r="I18" s="188"/>
    </row>
    <row r="22" spans="1:9" ht="15" x14ac:dyDescent="0.25">
      <c r="A22" s="182" t="s">
        <v>77</v>
      </c>
      <c r="B22" s="182"/>
      <c r="C22" s="182"/>
      <c r="D22" s="182"/>
      <c r="E22" s="182"/>
      <c r="F22" s="182"/>
      <c r="G22" s="182"/>
      <c r="H22" s="182"/>
      <c r="I22" s="182"/>
    </row>
  </sheetData>
  <mergeCells count="7">
    <mergeCell ref="A22:I22"/>
    <mergeCell ref="A2:I2"/>
    <mergeCell ref="A3:I3"/>
    <mergeCell ref="A4:I4"/>
    <mergeCell ref="B16:H16"/>
    <mergeCell ref="A17:C17"/>
    <mergeCell ref="A18:I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ТР</vt:lpstr>
      <vt:lpstr>расход по дому ТР </vt:lpstr>
      <vt:lpstr>Ремонт и Содер 18 Отчет</vt:lpstr>
      <vt:lpstr>Расход Ри С 18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2019-02-05T10:23:35Z</cp:lastPrinted>
  <dcterms:created xsi:type="dcterms:W3CDTF">2015-02-24T21:57:31Z</dcterms:created>
  <dcterms:modified xsi:type="dcterms:W3CDTF">2019-03-11T06:19:00Z</dcterms:modified>
</cp:coreProperties>
</file>