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195" windowHeight="11205" firstSheet="2" activeTab="5"/>
  </bookViews>
  <sheets>
    <sheet name="выборка 15" sheetId="3" state="hidden" r:id="rId1"/>
    <sheet name="общий отчет по дому за 15 г" sheetId="1" state="hidden" r:id="rId2"/>
    <sheet name="отчет ТР18" sheetId="7" r:id="rId3"/>
    <sheet name="расход по дому ТР18" sheetId="8" r:id="rId4"/>
    <sheet name="Р И С отчет18" sheetId="11" r:id="rId5"/>
    <sheet name="Р И С расход18" sheetId="12" r:id="rId6"/>
    <sheet name="отчет сод. жилья" sheetId="5" state="hidden" r:id="rId7"/>
    <sheet name="расход по дому ТО" sheetId="6" state="hidden" r:id="rId8"/>
  </sheets>
  <calcPr calcId="145621" refMode="R1C1"/>
</workbook>
</file>

<file path=xl/calcChain.xml><?xml version="1.0" encoding="utf-8"?>
<calcChain xmlns="http://schemas.openxmlformats.org/spreadsheetml/2006/main">
  <c r="AH9" i="3" l="1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C6" i="1" l="1"/>
  <c r="C8" i="5"/>
  <c r="C14" i="5" s="1"/>
  <c r="D6" i="1"/>
  <c r="C22" i="5"/>
  <c r="B22" i="5"/>
  <c r="C7" i="1" s="1"/>
  <c r="N15" i="3"/>
  <c r="G16" i="5" l="1"/>
  <c r="D7" i="1"/>
  <c r="G24" i="5"/>
  <c r="E7" i="1" s="1"/>
  <c r="G8" i="5"/>
  <c r="G14" i="5" s="1"/>
  <c r="G22" i="5"/>
  <c r="E6" i="1" l="1"/>
</calcChain>
</file>

<file path=xl/sharedStrings.xml><?xml version="1.0" encoding="utf-8"?>
<sst xmlns="http://schemas.openxmlformats.org/spreadsheetml/2006/main" count="149" uniqueCount="106">
  <si>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</si>
  <si>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</si>
  <si>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</si>
  <si>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</si>
  <si>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</si>
  <si>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</si>
  <si>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</si>
  <si>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</si>
  <si>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</si>
  <si>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</si>
  <si>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</si>
  <si>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</si>
  <si>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</si>
  <si>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</si>
  <si>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</si>
  <si>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</si>
  <si>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</si>
  <si>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</si>
  <si>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</si>
  <si>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</si>
  <si>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</si>
  <si>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</si>
  <si>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</si>
  <si>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</si>
  <si>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</si>
  <si>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</si>
  <si>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</si>
  <si>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</si>
  <si>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</si>
  <si>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</si>
  <si>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</si>
  <si>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</si>
  <si>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</si>
  <si>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</si>
  <si>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</si>
  <si>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</si>
  <si>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</si>
  <si>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</si>
  <si>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</si>
  <si>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</si>
  <si>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</si>
  <si>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</si>
  <si>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</si>
  <si>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</si>
  <si>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</si>
  <si>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</si>
  <si>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</si>
  <si>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</si>
  <si>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</si>
  <si>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</si>
  <si>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</si>
  <si>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</si>
  <si>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</si>
  <si>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</si>
  <si>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</si>
  <si>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</si>
  <si>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</si>
  <si>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</si>
  <si>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</si>
  <si>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</si>
  <si>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</si>
  <si>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</si>
  <si>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</si>
  <si>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</si>
  <si>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</si>
  <si>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</si>
  <si>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</si>
  <si>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</si>
  <si>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</si>
  <si>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</si>
  <si>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</si>
  <si>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</si>
  <si>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</si>
  <si>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</si>
  <si>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</si>
  <si>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</si>
  <si>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</si>
  <si>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</si>
  <si>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</si>
  <si>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</si>
  <si>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</si>
  <si>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</si>
  <si>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</si>
  <si>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</si>
  <si>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</si>
  <si>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</si>
  <si>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>покос травы</t>
  </si>
  <si>
    <t xml:space="preserve"> Ремонт жилья</t>
  </si>
  <si>
    <t>сумма ден. средств</t>
  </si>
  <si>
    <t>территория</t>
  </si>
  <si>
    <t>Переходящее сальдо на 01.01.2018 г</t>
  </si>
  <si>
    <t xml:space="preserve">Информация о выполненных работах по статье "Ремонт жилья" по адресу ул. Инструментальная, 27  за период 01.01.2018 г по 30.06.2018 г </t>
  </si>
  <si>
    <t>дебиторская задолженность жителей по состоянию на 01.07.2018 г составляет</t>
  </si>
  <si>
    <t>июль</t>
  </si>
  <si>
    <t>кв.6 КНС</t>
  </si>
  <si>
    <t>прочистка КНС</t>
  </si>
  <si>
    <t>август</t>
  </si>
  <si>
    <t>Остаток денежных средств дома по статье "Ремонт жилья" на 30.06.2018 г</t>
  </si>
  <si>
    <t>Информация о собранных и израсходованных денежных средствах по статье " Ремонт Жилья" за период с 01.01.2018 г по 30.06.2018 г по адресу ул. Инструментальная, 27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</si>
  <si>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</si>
  <si>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</si>
  <si>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</si>
  <si>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</si>
  <si>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</si>
  <si>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Инструментальная,  27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</si>
  <si>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Инструментальная,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</si>
</sst>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4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vertical="center" wrapText="1"/>
    </xf>
    <xf numFmtId="4" fontId="4" fillId="0" borderId="12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1" fillId="0" borderId="12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4" fillId="0" borderId="18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8" xfId="0" applyFont="1" applyBorder="1"/>
    <xf numFmtId="4" fontId="0" fillId="0" borderId="28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4" fillId="0" borderId="17" xfId="0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4" fontId="0" fillId="0" borderId="4" xfId="0" applyNumberFormat="1" applyFill="1" applyBorder="1"/>
    <xf numFmtId="0" fontId="0" fillId="0" borderId="0" xfId="0" applyFill="1"/>
    <xf numFmtId="4" fontId="1" fillId="0" borderId="22" xfId="0" applyNumberFormat="1" applyFont="1" applyBorder="1"/>
    <xf numFmtId="0" fontId="8" fillId="0" borderId="1" xfId="0" applyFont="1" applyBorder="1"/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20" sqref="AG2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20</v>
      </c>
      <c r="B2" s="14" t="s">
        <v>21</v>
      </c>
      <c r="C2" s="14" t="s">
        <v>22</v>
      </c>
      <c r="D2" s="14" t="s">
        <v>24</v>
      </c>
      <c r="E2" s="17" t="s">
        <v>31</v>
      </c>
      <c r="F2" s="14" t="s">
        <v>23</v>
      </c>
      <c r="G2" s="14" t="s">
        <v>25</v>
      </c>
      <c r="H2" s="17" t="s">
        <v>32</v>
      </c>
      <c r="I2" s="14" t="s">
        <v>26</v>
      </c>
      <c r="J2" s="14" t="s">
        <v>27</v>
      </c>
      <c r="K2" s="14" t="s">
        <v>49</v>
      </c>
      <c r="L2" s="14" t="s">
        <v>28</v>
      </c>
      <c r="M2" s="17" t="s">
        <v>29</v>
      </c>
      <c r="N2" s="17" t="s">
        <v>30</v>
      </c>
      <c r="O2" s="15" t="s">
        <v>33</v>
      </c>
      <c r="P2" s="15" t="s">
        <v>34</v>
      </c>
      <c r="Q2" s="15" t="s">
        <v>35</v>
      </c>
      <c r="R2" s="15" t="s">
        <v>36</v>
      </c>
      <c r="S2" s="15" t="s">
        <v>37</v>
      </c>
      <c r="T2" s="15" t="s">
        <v>38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6" t="s">
        <v>48</v>
      </c>
      <c r="AE2" s="14" t="s">
        <v>50</v>
      </c>
      <c r="AF2" s="14" t="s">
        <v>24</v>
      </c>
      <c r="AG2" s="17" t="s">
        <v>31</v>
      </c>
      <c r="AH2" s="14" t="s">
        <v>51</v>
      </c>
      <c r="AI2" s="14" t="s">
        <v>25</v>
      </c>
      <c r="AJ2" s="17" t="s">
        <v>32</v>
      </c>
      <c r="AK2" s="17" t="s">
        <v>71</v>
      </c>
      <c r="AL2" s="17" t="s">
        <v>30</v>
      </c>
    </row>
    <row r="3" spans="1:38" x14ac:dyDescent="0.2">
      <c r="A3" s="12" t="s">
        <v>74</v>
      </c>
      <c r="B3" s="5">
        <v>490.1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</f>
        <v>0</v>
      </c>
      <c r="AL3" s="20">
        <f>AJ3*1.5%</f>
        <v>0</v>
      </c>
    </row>
    <row r="4" spans="1:38" x14ac:dyDescent="0.2">
      <c r="A4" s="12" t="s">
        <v>74</v>
      </c>
      <c r="B4" s="5">
        <v>490.1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</f>
        <v>0</v>
      </c>
      <c r="AL4" s="20">
        <f t="shared" ref="AL4:AL14" si="7">AJ4*1.5%</f>
        <v>0</v>
      </c>
    </row>
    <row r="5" spans="1:38" x14ac:dyDescent="0.2">
      <c r="A5" s="12" t="s">
        <v>74</v>
      </c>
      <c r="B5" s="5">
        <v>490.1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74</v>
      </c>
      <c r="B6" s="5">
        <v>490.1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74</v>
      </c>
      <c r="B7" s="5">
        <v>490.1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74</v>
      </c>
      <c r="B8" s="5">
        <v>490.1</v>
      </c>
      <c r="C8" s="2">
        <v>1788.88</v>
      </c>
      <c r="D8" s="2">
        <v>0</v>
      </c>
      <c r="E8" s="18">
        <f t="shared" si="0"/>
        <v>1788.88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18">
        <f t="shared" si="4"/>
        <v>2048.62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74</v>
      </c>
      <c r="B9" s="5">
        <v>490.1</v>
      </c>
      <c r="C9" s="2">
        <v>0</v>
      </c>
      <c r="D9" s="2">
        <v>0</v>
      </c>
      <c r="E9" s="18">
        <f t="shared" si="0"/>
        <v>0</v>
      </c>
      <c r="F9" s="2">
        <v>1522.43</v>
      </c>
      <c r="G9" s="2">
        <v>0</v>
      </c>
      <c r="H9" s="18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18">
        <f t="shared" si="4"/>
        <v>3930.6</v>
      </c>
      <c r="AH9" s="2">
        <f>2708.28+360.32</f>
        <v>3068.6000000000004</v>
      </c>
      <c r="AI9" s="2">
        <v>0</v>
      </c>
      <c r="AJ9" s="18">
        <f t="shared" si="5"/>
        <v>3068.6000000000004</v>
      </c>
      <c r="AK9" s="50">
        <f t="shared" si="6"/>
        <v>250.86</v>
      </c>
      <c r="AL9" s="20">
        <f t="shared" si="7"/>
        <v>46.029000000000003</v>
      </c>
    </row>
    <row r="10" spans="1:38" x14ac:dyDescent="0.2">
      <c r="A10" s="12" t="s">
        <v>74</v>
      </c>
      <c r="B10" s="5">
        <v>490.1</v>
      </c>
      <c r="C10" s="2">
        <v>0</v>
      </c>
      <c r="D10" s="2">
        <v>0</v>
      </c>
      <c r="E10" s="18">
        <f t="shared" si="0"/>
        <v>0</v>
      </c>
      <c r="F10" s="2">
        <v>0</v>
      </c>
      <c r="G10" s="2">
        <v>0</v>
      </c>
      <c r="H10" s="18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18">
        <f t="shared" si="4"/>
        <v>3930.6</v>
      </c>
      <c r="AH10" s="2">
        <v>2380.34</v>
      </c>
      <c r="AI10" s="2">
        <v>0</v>
      </c>
      <c r="AJ10" s="18">
        <f t="shared" si="5"/>
        <v>2380.34</v>
      </c>
      <c r="AK10" s="50">
        <f t="shared" si="6"/>
        <v>155.83500000000001</v>
      </c>
      <c r="AL10" s="20">
        <f t="shared" si="7"/>
        <v>35.705100000000002</v>
      </c>
    </row>
    <row r="11" spans="1:38" x14ac:dyDescent="0.2">
      <c r="A11" s="12" t="s">
        <v>74</v>
      </c>
      <c r="B11" s="5">
        <v>490.1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74</v>
      </c>
      <c r="B12" s="5">
        <v>490.1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74</v>
      </c>
      <c r="B13" s="5">
        <v>490.1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74</v>
      </c>
      <c r="B14" s="5">
        <v>490.1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19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19">
        <f t="shared" si="8"/>
        <v>1788.88</v>
      </c>
      <c r="F15" s="9">
        <f t="shared" si="8"/>
        <v>1522.43</v>
      </c>
      <c r="G15" s="9">
        <f t="shared" si="8"/>
        <v>0</v>
      </c>
      <c r="H15" s="19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22.836449999999999</v>
      </c>
      <c r="O15" s="10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1">
        <f t="shared" si="9"/>
        <v>1589.17</v>
      </c>
      <c r="AE15" s="9">
        <f t="shared" si="9"/>
        <v>9909.82</v>
      </c>
      <c r="AF15" s="9">
        <v>0</v>
      </c>
      <c r="AG15" s="19">
        <f>SUM(AG3:AG14)</f>
        <v>9909.82</v>
      </c>
      <c r="AH15" s="9">
        <f>SUM(AH3:AH14)</f>
        <v>5448.9400000000005</v>
      </c>
      <c r="AI15" s="9">
        <v>0</v>
      </c>
      <c r="AJ15" s="19">
        <f>SUM(AJ3:AJ14)</f>
        <v>5448.9400000000005</v>
      </c>
      <c r="AK15" s="19">
        <f t="shared" ref="AK15" si="10">SUM(AK3:AK14)</f>
        <v>406.69500000000005</v>
      </c>
      <c r="AL15" s="21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8" sqref="E18"/>
    </sheetView>
  </sheetViews>
  <sheetFormatPr defaultRowHeight="12.75" x14ac:dyDescent="0.2"/>
  <cols>
    <col min="2" max="2" width="32.85546875" customWidth="1"/>
    <col min="3" max="3" width="20.140625" customWidth="1"/>
    <col min="4" max="4" width="18.85546875" customWidth="1"/>
    <col min="5" max="5" width="17.7109375" customWidth="1"/>
  </cols>
  <sheetData>
    <row r="2" spans="2:8" ht="51.75" customHeight="1" x14ac:dyDescent="0.4">
      <c r="B2" s="118" t="s">
        <v>10</v>
      </c>
      <c r="C2" s="118"/>
      <c r="D2" s="118"/>
      <c r="E2" s="118"/>
    </row>
    <row r="3" spans="2:8" ht="26.25" customHeight="1" x14ac:dyDescent="0.35">
      <c r="B3" s="117" t="s">
        <v>82</v>
      </c>
      <c r="C3" s="117"/>
      <c r="D3" s="117"/>
      <c r="E3" s="117"/>
      <c r="F3" s="1"/>
      <c r="G3" s="1"/>
      <c r="H3" s="1"/>
    </row>
    <row r="4" spans="2:8" ht="30" customHeight="1" thickBot="1" x14ac:dyDescent="0.25">
      <c r="B4" s="117"/>
      <c r="C4" s="117"/>
      <c r="D4" s="117"/>
      <c r="E4" s="117"/>
    </row>
    <row r="5" spans="2:8" ht="60.75" thickBot="1" x14ac:dyDescent="0.3">
      <c r="B5" s="6" t="s">
        <v>0</v>
      </c>
      <c r="C5" s="6" t="s">
        <v>8</v>
      </c>
      <c r="D5" s="6" t="s">
        <v>9</v>
      </c>
      <c r="E5" s="7" t="s">
        <v>76</v>
      </c>
    </row>
    <row r="6" spans="2:8" x14ac:dyDescent="0.2">
      <c r="B6" s="52" t="s">
        <v>83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862.57999999999993</v>
      </c>
      <c r="D7" s="22">
        <f>'отчет сод. жилья'!C22</f>
        <v>483.84000000000003</v>
      </c>
      <c r="E7" s="66">
        <f>'отчет сод. жилья'!G24</f>
        <v>3228.57</v>
      </c>
    </row>
    <row r="8" spans="2:8" x14ac:dyDescent="0.2">
      <c r="B8" s="54" t="s">
        <v>2</v>
      </c>
      <c r="C8" s="2">
        <v>0</v>
      </c>
      <c r="D8" s="2">
        <v>0</v>
      </c>
      <c r="E8" s="2">
        <v>0</v>
      </c>
    </row>
    <row r="9" spans="2:8" x14ac:dyDescent="0.2">
      <c r="B9" s="54" t="s">
        <v>3</v>
      </c>
      <c r="C9" s="2">
        <v>0</v>
      </c>
      <c r="D9" s="2">
        <v>0</v>
      </c>
      <c r="E9" s="2">
        <v>0</v>
      </c>
    </row>
    <row r="10" spans="2:8" x14ac:dyDescent="0.2">
      <c r="B10" s="54" t="s">
        <v>4</v>
      </c>
      <c r="C10" s="2">
        <f>'выборка 15'!Y15</f>
        <v>2724.96</v>
      </c>
      <c r="D10" s="2">
        <f>'выборка 15'!Z15</f>
        <v>1576.6399999999999</v>
      </c>
      <c r="E10" s="55">
        <v>0</v>
      </c>
    </row>
    <row r="11" spans="2:8" ht="25.5" x14ac:dyDescent="0.2">
      <c r="B11" s="54" t="s">
        <v>5</v>
      </c>
      <c r="C11" s="2">
        <v>0</v>
      </c>
      <c r="D11" s="2">
        <v>0</v>
      </c>
      <c r="E11" s="2">
        <v>0</v>
      </c>
    </row>
    <row r="12" spans="2:8" ht="25.5" x14ac:dyDescent="0.2">
      <c r="B12" s="54" t="s">
        <v>6</v>
      </c>
      <c r="C12" s="2">
        <f>'выборка 15'!AA15</f>
        <v>490.13000000000005</v>
      </c>
      <c r="D12" s="2">
        <f>'выборка 15'!AB15</f>
        <v>271.13</v>
      </c>
      <c r="E12" s="55">
        <f>D12</f>
        <v>271.13</v>
      </c>
    </row>
    <row r="13" spans="2:8" ht="13.5" thickBot="1" x14ac:dyDescent="0.25">
      <c r="B13" s="56" t="s">
        <v>7</v>
      </c>
      <c r="C13" s="57">
        <f>'выборка 15'!AC15</f>
        <v>2827.9</v>
      </c>
      <c r="D13" s="57">
        <f>'выборка 15'!AD15</f>
        <v>1589.17</v>
      </c>
      <c r="E13" s="58">
        <v>0</v>
      </c>
    </row>
    <row r="15" spans="2:8" ht="19.5" customHeight="1" x14ac:dyDescent="0.2">
      <c r="B15" s="67" t="s">
        <v>78</v>
      </c>
      <c r="C15" s="67"/>
      <c r="D15" s="67"/>
      <c r="E15" s="67"/>
    </row>
    <row r="17" spans="2:5" x14ac:dyDescent="0.2">
      <c r="B17" s="68" t="s">
        <v>84</v>
      </c>
      <c r="C17" s="68"/>
      <c r="D17" s="68"/>
      <c r="E17" s="68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sqref="A1:XFD1048576"/>
    </sheetView>
  </sheetViews>
  <sheetFormatPr defaultRowHeight="12.75" x14ac:dyDescent="0.2"/>
  <cols>
    <col min="1" max="1" width="27.28515625" customWidth="1"/>
    <col min="2" max="2" width="23.28515625" customWidth="1"/>
    <col min="3" max="3" width="26.42578125" customWidth="1"/>
    <col min="4" max="4" width="24.85546875" customWidth="1"/>
  </cols>
  <sheetData>
    <row r="2" spans="1:5" ht="97.5" customHeight="1" x14ac:dyDescent="0.2">
      <c r="A2" s="119" t="s">
        <v>98</v>
      </c>
      <c r="B2" s="119"/>
      <c r="C2" s="119"/>
      <c r="D2" s="119"/>
    </row>
    <row r="3" spans="1:5" ht="23.25" x14ac:dyDescent="0.35">
      <c r="A3" s="71"/>
      <c r="B3" s="71"/>
      <c r="C3" s="71"/>
      <c r="D3" s="71"/>
    </row>
    <row r="4" spans="1:5" ht="13.5" thickBot="1" x14ac:dyDescent="0.25"/>
    <row r="5" spans="1:5" ht="48.75" customHeight="1" x14ac:dyDescent="0.2">
      <c r="A5" s="69"/>
      <c r="B5" s="84" t="s">
        <v>52</v>
      </c>
      <c r="C5" s="84" t="s">
        <v>53</v>
      </c>
      <c r="D5" s="84" t="s">
        <v>54</v>
      </c>
    </row>
    <row r="6" spans="1:5" ht="22.5" customHeight="1" x14ac:dyDescent="0.25">
      <c r="A6" s="130" t="s">
        <v>90</v>
      </c>
      <c r="B6" s="131"/>
      <c r="C6" s="77">
        <v>-48292.79</v>
      </c>
      <c r="D6" s="70"/>
    </row>
    <row r="7" spans="1:5" ht="18" customHeight="1" thickBot="1" x14ac:dyDescent="0.25">
      <c r="A7" s="12" t="s">
        <v>87</v>
      </c>
      <c r="B7" s="73">
        <v>12762.180000000002</v>
      </c>
      <c r="C7" s="73">
        <v>8672.61</v>
      </c>
      <c r="D7" s="74">
        <v>365.16</v>
      </c>
    </row>
    <row r="8" spans="1:5" ht="23.25" customHeight="1" thickBot="1" x14ac:dyDescent="0.3">
      <c r="A8" s="26" t="s">
        <v>58</v>
      </c>
      <c r="B8" s="75">
        <v>12762.180000000002</v>
      </c>
      <c r="C8" s="75">
        <v>-39620.18</v>
      </c>
      <c r="D8" s="76">
        <v>365.16</v>
      </c>
    </row>
    <row r="10" spans="1:5" ht="15" x14ac:dyDescent="0.25">
      <c r="A10" s="72" t="s">
        <v>97</v>
      </c>
      <c r="B10" s="72"/>
      <c r="C10" s="72"/>
      <c r="D10" s="78">
        <v>-39985.340000000004</v>
      </c>
      <c r="E10" s="72"/>
    </row>
    <row r="13" spans="1:5" x14ac:dyDescent="0.2">
      <c r="A13" s="68" t="s">
        <v>92</v>
      </c>
      <c r="B13" s="68"/>
      <c r="C13" s="68"/>
      <c r="D13" s="79">
        <v>56938.35</v>
      </c>
      <c r="E13" s="68"/>
    </row>
    <row r="14" spans="1:5" x14ac:dyDescent="0.2">
      <c r="A14" s="68"/>
      <c r="B14" s="68"/>
      <c r="C14" s="68"/>
      <c r="D14" s="79"/>
      <c r="E14" s="68"/>
    </row>
    <row r="16" spans="1:5" x14ac:dyDescent="0.2">
      <c r="A16" s="67" t="s">
        <v>85</v>
      </c>
      <c r="B16" s="67"/>
      <c r="C16" s="67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2.140625" customWidth="1"/>
    <col min="7" max="7" width="9.140625" customWidth="1"/>
  </cols>
  <sheetData>
    <row r="1" spans="1:6" ht="93.75" customHeight="1" thickBot="1" x14ac:dyDescent="0.25">
      <c r="A1" s="125" t="s">
        <v>91</v>
      </c>
      <c r="B1" s="125"/>
      <c r="C1" s="125"/>
      <c r="D1" s="125"/>
      <c r="E1" s="125"/>
      <c r="F1" s="125"/>
    </row>
    <row r="2" spans="1:6" ht="16.5" customHeight="1" x14ac:dyDescent="0.2">
      <c r="A2" s="132" t="s">
        <v>11</v>
      </c>
      <c r="B2" s="134" t="s">
        <v>12</v>
      </c>
      <c r="C2" s="134" t="s">
        <v>13</v>
      </c>
      <c r="D2" s="134" t="s">
        <v>14</v>
      </c>
      <c r="E2" s="134" t="s">
        <v>15</v>
      </c>
      <c r="F2" s="134" t="s">
        <v>88</v>
      </c>
    </row>
    <row r="3" spans="1:6" ht="29.25" customHeight="1" thickBot="1" x14ac:dyDescent="0.25">
      <c r="A3" s="133"/>
      <c r="B3" s="135"/>
      <c r="C3" s="135"/>
      <c r="D3" s="135"/>
      <c r="E3" s="135"/>
      <c r="F3" s="135"/>
    </row>
    <row r="4" spans="1:6" ht="13.5" thickBot="1" x14ac:dyDescent="0.25">
      <c r="A4" s="121" t="s">
        <v>18</v>
      </c>
      <c r="B4" s="122"/>
      <c r="C4" s="122"/>
      <c r="D4" s="122"/>
      <c r="E4" s="122"/>
      <c r="F4" s="82">
        <v>365.16</v>
      </c>
    </row>
    <row r="5" spans="1:6" ht="15.75" thickBot="1" x14ac:dyDescent="0.3">
      <c r="A5" s="123" t="s">
        <v>19</v>
      </c>
      <c r="B5" s="124"/>
      <c r="C5" s="124"/>
      <c r="D5" s="124"/>
      <c r="E5" s="124"/>
      <c r="F5" s="83">
        <v>365.16</v>
      </c>
    </row>
    <row r="6" spans="1:6" ht="15" x14ac:dyDescent="0.25">
      <c r="A6" s="85"/>
      <c r="B6" s="85"/>
      <c r="C6" s="85"/>
      <c r="D6" s="85"/>
      <c r="E6" s="85"/>
      <c r="F6" s="86"/>
    </row>
    <row r="7" spans="1:6" ht="15" x14ac:dyDescent="0.25">
      <c r="A7" s="85"/>
      <c r="B7" s="85"/>
      <c r="C7" s="85"/>
      <c r="D7" s="85"/>
      <c r="E7" s="85"/>
      <c r="F7" s="86"/>
    </row>
    <row r="10" spans="1:6" x14ac:dyDescent="0.2">
      <c r="A10" s="120" t="s">
        <v>85</v>
      </c>
      <c r="B10" s="120"/>
      <c r="C10" s="120"/>
      <c r="D10" s="120"/>
      <c r="E10" s="120"/>
      <c r="F10" s="120"/>
    </row>
  </sheetData>
  <mergeCells count="10">
    <mergeCell ref="A4:E4"/>
    <mergeCell ref="A5:E5"/>
    <mergeCell ref="A10:F10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90" customWidth="1"/>
    <col min="5" max="5" width="9.42578125" bestFit="1" customWidth="1"/>
  </cols>
  <sheetData>
    <row r="2" spans="1:5" ht="80.25" customHeight="1" x14ac:dyDescent="0.2">
      <c r="A2" s="119" t="s">
        <v>105</v>
      </c>
      <c r="B2" s="137"/>
      <c r="C2" s="137"/>
      <c r="D2" s="137"/>
    </row>
    <row r="3" spans="1:5" ht="23.25" x14ac:dyDescent="0.35">
      <c r="A3" s="89"/>
      <c r="B3" s="89"/>
      <c r="C3" s="89"/>
      <c r="D3" s="89"/>
    </row>
    <row r="4" spans="1:5" ht="13.5" thickBot="1" x14ac:dyDescent="0.25"/>
    <row r="5" spans="1:5" ht="31.5" x14ac:dyDescent="0.2">
      <c r="A5" s="91"/>
      <c r="B5" s="84" t="s">
        <v>52</v>
      </c>
      <c r="C5" s="84" t="s">
        <v>53</v>
      </c>
      <c r="D5" s="92" t="s">
        <v>54</v>
      </c>
    </row>
    <row r="6" spans="1:5" ht="15.75" x14ac:dyDescent="0.25">
      <c r="A6" s="93" t="s">
        <v>99</v>
      </c>
      <c r="B6" s="94"/>
      <c r="C6" s="77">
        <v>-61755.98</v>
      </c>
      <c r="D6" s="95"/>
    </row>
    <row r="7" spans="1:5" ht="18.75" customHeight="1" x14ac:dyDescent="0.2">
      <c r="A7" s="96" t="s">
        <v>100</v>
      </c>
      <c r="B7" s="80">
        <v>31699.679999999997</v>
      </c>
      <c r="C7" s="80">
        <v>25078.809999999998</v>
      </c>
      <c r="D7" s="97">
        <v>8303.3986199999999</v>
      </c>
    </row>
    <row r="8" spans="1:5" ht="25.5" x14ac:dyDescent="0.2">
      <c r="A8" s="54" t="s">
        <v>60</v>
      </c>
      <c r="C8" s="81"/>
      <c r="D8" s="98">
        <v>5881.2</v>
      </c>
    </row>
    <row r="9" spans="1:5" ht="25.5" x14ac:dyDescent="0.2">
      <c r="A9" s="54" t="s">
        <v>61</v>
      </c>
      <c r="B9" s="81"/>
      <c r="C9" s="81"/>
      <c r="D9" s="97">
        <v>2117.232</v>
      </c>
    </row>
    <row r="10" spans="1:5" ht="15.75" thickBot="1" x14ac:dyDescent="0.3">
      <c r="A10" s="99" t="s">
        <v>101</v>
      </c>
      <c r="B10" s="87">
        <v>31699.679999999997</v>
      </c>
      <c r="C10" s="87">
        <v>-36677.170000000006</v>
      </c>
      <c r="D10" s="100">
        <v>16301.830620000001</v>
      </c>
    </row>
    <row r="11" spans="1:5" ht="15" x14ac:dyDescent="0.25">
      <c r="A11" s="59"/>
      <c r="B11" s="59"/>
      <c r="C11" s="59"/>
      <c r="D11" s="101"/>
    </row>
    <row r="12" spans="1:5" ht="15" x14ac:dyDescent="0.25">
      <c r="A12" s="136" t="s">
        <v>102</v>
      </c>
      <c r="B12" s="136"/>
      <c r="C12" s="136"/>
      <c r="D12" s="78">
        <v>-52979.000620000006</v>
      </c>
      <c r="E12" s="102"/>
    </row>
    <row r="14" spans="1:5" x14ac:dyDescent="0.2">
      <c r="A14" s="103" t="s">
        <v>103</v>
      </c>
      <c r="B14" s="104"/>
      <c r="C14" s="104"/>
      <c r="D14" s="105">
        <v>69744.350000000006</v>
      </c>
    </row>
    <row r="16" spans="1:5" x14ac:dyDescent="0.2">
      <c r="A16" s="67" t="s">
        <v>85</v>
      </c>
      <c r="B16" s="67"/>
      <c r="C16" s="67"/>
      <c r="D16" s="106"/>
    </row>
    <row r="22" spans="6:6" x14ac:dyDescent="0.2">
      <c r="F22" s="107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75" customHeight="1" x14ac:dyDescent="0.2">
      <c r="A1" s="140" t="s">
        <v>104</v>
      </c>
      <c r="B1" s="140"/>
      <c r="C1" s="140"/>
      <c r="D1" s="140"/>
      <c r="E1" s="140"/>
      <c r="F1" s="140"/>
    </row>
    <row r="2" spans="1:6" ht="24" thickBot="1" x14ac:dyDescent="0.4">
      <c r="A2" s="88"/>
      <c r="B2" s="88"/>
      <c r="C2" s="88"/>
      <c r="D2" s="88"/>
      <c r="E2" s="88"/>
      <c r="F2" s="88"/>
    </row>
    <row r="3" spans="1:6" x14ac:dyDescent="0.2">
      <c r="A3" s="141" t="s">
        <v>11</v>
      </c>
      <c r="B3" s="126" t="s">
        <v>12</v>
      </c>
      <c r="C3" s="128" t="s">
        <v>13</v>
      </c>
      <c r="D3" s="143" t="s">
        <v>14</v>
      </c>
      <c r="E3" s="145" t="s">
        <v>15</v>
      </c>
      <c r="F3" s="141" t="s">
        <v>16</v>
      </c>
    </row>
    <row r="4" spans="1:6" ht="19.5" customHeight="1" thickBot="1" x14ac:dyDescent="0.25">
      <c r="A4" s="142"/>
      <c r="B4" s="127"/>
      <c r="C4" s="129"/>
      <c r="D4" s="144"/>
      <c r="E4" s="146"/>
      <c r="F4" s="142"/>
    </row>
    <row r="5" spans="1:6" x14ac:dyDescent="0.2">
      <c r="A5" s="115">
        <v>1</v>
      </c>
      <c r="B5" s="115">
        <v>2018</v>
      </c>
      <c r="C5" s="115" t="s">
        <v>93</v>
      </c>
      <c r="D5" s="116" t="s">
        <v>94</v>
      </c>
      <c r="E5" s="112" t="s">
        <v>95</v>
      </c>
      <c r="F5" s="108">
        <v>843</v>
      </c>
    </row>
    <row r="6" spans="1:6" x14ac:dyDescent="0.2">
      <c r="A6" s="114">
        <v>2</v>
      </c>
      <c r="B6" s="113">
        <v>2018</v>
      </c>
      <c r="C6" s="113" t="s">
        <v>96</v>
      </c>
      <c r="D6" s="111" t="s">
        <v>89</v>
      </c>
      <c r="E6" s="112" t="s">
        <v>86</v>
      </c>
      <c r="F6" s="108">
        <v>6244</v>
      </c>
    </row>
    <row r="7" spans="1:6" s="109" customFormat="1" ht="13.5" thickBot="1" x14ac:dyDescent="0.25">
      <c r="A7" s="138" t="s">
        <v>18</v>
      </c>
      <c r="B7" s="138"/>
      <c r="C7" s="138"/>
      <c r="D7" s="138"/>
      <c r="E7" s="138"/>
      <c r="F7" s="108">
        <v>1216.3986200000002</v>
      </c>
    </row>
    <row r="8" spans="1:6" ht="15.75" thickBot="1" x14ac:dyDescent="0.3">
      <c r="A8" s="123" t="s">
        <v>19</v>
      </c>
      <c r="B8" s="124"/>
      <c r="C8" s="124"/>
      <c r="D8" s="124"/>
      <c r="E8" s="139"/>
      <c r="F8" s="110">
        <v>8303.3986199999999</v>
      </c>
    </row>
    <row r="9" spans="1:6" ht="15" x14ac:dyDescent="0.25">
      <c r="A9" s="85"/>
      <c r="B9" s="85"/>
      <c r="C9" s="85"/>
      <c r="D9" s="85"/>
      <c r="E9" s="85"/>
      <c r="F9" s="86"/>
    </row>
    <row r="10" spans="1:6" ht="15" x14ac:dyDescent="0.25">
      <c r="A10" s="85"/>
      <c r="B10" s="85"/>
      <c r="C10" s="85"/>
      <c r="D10" s="85"/>
      <c r="E10" s="85"/>
      <c r="F10" s="86"/>
    </row>
    <row r="13" spans="1:6" ht="12.75" customHeight="1" x14ac:dyDescent="0.2">
      <c r="A13" s="67" t="s">
        <v>85</v>
      </c>
      <c r="B13" s="67"/>
      <c r="C13" s="67"/>
      <c r="D13" s="67"/>
      <c r="E13" s="67"/>
    </row>
  </sheetData>
  <mergeCells count="9">
    <mergeCell ref="A7:E7"/>
    <mergeCell ref="A8:E8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47" t="s">
        <v>80</v>
      </c>
      <c r="B3" s="147"/>
      <c r="C3" s="147"/>
      <c r="D3" s="147"/>
      <c r="E3" s="147"/>
      <c r="F3" s="147"/>
      <c r="G3" s="147"/>
    </row>
    <row r="5" spans="1:7" ht="15.75" x14ac:dyDescent="0.25">
      <c r="A5" s="148" t="s">
        <v>77</v>
      </c>
      <c r="B5" s="148"/>
      <c r="C5" s="148"/>
      <c r="D5" s="148"/>
      <c r="E5" s="148"/>
      <c r="F5" s="148"/>
      <c r="G5" s="23">
        <v>11128.25</v>
      </c>
    </row>
    <row r="6" spans="1:7" ht="13.5" thickBot="1" x14ac:dyDescent="0.25"/>
    <row r="7" spans="1:7" ht="63.75" thickBot="1" x14ac:dyDescent="0.3">
      <c r="A7" s="24"/>
      <c r="B7" s="25" t="s">
        <v>52</v>
      </c>
      <c r="C7" s="25" t="s">
        <v>53</v>
      </c>
      <c r="D7" s="30" t="s">
        <v>54</v>
      </c>
      <c r="E7" s="25" t="s">
        <v>55</v>
      </c>
      <c r="F7" s="25" t="s">
        <v>56</v>
      </c>
      <c r="G7" s="31" t="s">
        <v>57</v>
      </c>
    </row>
    <row r="8" spans="1:7" ht="15" customHeight="1" x14ac:dyDescent="0.2">
      <c r="A8" s="4" t="s">
        <v>59</v>
      </c>
      <c r="B8" s="5">
        <f>'выборка 15'!AG15</f>
        <v>9909.82</v>
      </c>
      <c r="C8" s="5">
        <f>'выборка 15'!AJ15</f>
        <v>5448.9400000000005</v>
      </c>
      <c r="D8" s="32">
        <f>'расход по дому ТО'!H17</f>
        <v>488.42910000000006</v>
      </c>
      <c r="E8" s="5">
        <v>-659.66</v>
      </c>
      <c r="F8" s="5"/>
      <c r="G8" s="150">
        <f>C14-D14</f>
        <v>3107.9329000000002</v>
      </c>
    </row>
    <row r="9" spans="1:7" ht="33" customHeight="1" x14ac:dyDescent="0.2">
      <c r="A9" s="3" t="s">
        <v>60</v>
      </c>
      <c r="B9" s="2">
        <v>0</v>
      </c>
      <c r="C9" s="2">
        <v>0</v>
      </c>
      <c r="D9" s="32">
        <f>('выборка 15'!B3*1.74)*2</f>
        <v>1705.548</v>
      </c>
      <c r="E9" s="2"/>
      <c r="F9" s="2"/>
      <c r="G9" s="151"/>
    </row>
    <row r="10" spans="1:7" ht="31.5" customHeight="1" x14ac:dyDescent="0.2">
      <c r="A10" s="3" t="s">
        <v>61</v>
      </c>
      <c r="B10" s="2"/>
      <c r="C10" s="2"/>
      <c r="D10" s="32">
        <f>('выборка 15'!B4*0.15)*2</f>
        <v>147.03</v>
      </c>
      <c r="E10" s="2"/>
      <c r="F10" s="2"/>
      <c r="G10" s="151"/>
    </row>
    <row r="11" spans="1:7" ht="15" customHeight="1" x14ac:dyDescent="0.2">
      <c r="A11" s="4" t="s">
        <v>62</v>
      </c>
      <c r="B11" s="2">
        <v>0</v>
      </c>
      <c r="C11" s="2">
        <v>0</v>
      </c>
      <c r="D11" s="32"/>
      <c r="E11" s="2"/>
      <c r="F11" s="2"/>
      <c r="G11" s="151"/>
    </row>
    <row r="12" spans="1:7" ht="26.25" customHeight="1" x14ac:dyDescent="0.2">
      <c r="A12" s="3" t="s">
        <v>63</v>
      </c>
      <c r="B12" s="2">
        <v>0</v>
      </c>
      <c r="C12" s="2">
        <v>0</v>
      </c>
      <c r="D12" s="32"/>
      <c r="E12" s="2"/>
      <c r="F12" s="2"/>
      <c r="G12" s="151"/>
    </row>
    <row r="13" spans="1:7" ht="34.5" customHeight="1" thickBot="1" x14ac:dyDescent="0.25">
      <c r="A13" s="33" t="s">
        <v>64</v>
      </c>
      <c r="B13" s="8">
        <v>0</v>
      </c>
      <c r="C13" s="8">
        <v>0</v>
      </c>
      <c r="D13" s="61"/>
      <c r="E13" s="8"/>
      <c r="F13" s="8"/>
      <c r="G13" s="151"/>
    </row>
    <row r="14" spans="1:7" ht="15" customHeight="1" thickBot="1" x14ac:dyDescent="0.3">
      <c r="A14" s="26" t="s">
        <v>72</v>
      </c>
      <c r="B14" s="27">
        <f t="shared" ref="B14:C14" si="0">SUM(B8:B13)</f>
        <v>9909.82</v>
      </c>
      <c r="C14" s="27">
        <f t="shared" si="0"/>
        <v>5448.9400000000005</v>
      </c>
      <c r="D14" s="28">
        <f>SUM(D8:D13)</f>
        <v>2341.0071000000003</v>
      </c>
      <c r="E14" s="27">
        <f>SUM(E8:E13)</f>
        <v>-659.66</v>
      </c>
      <c r="F14" s="27"/>
      <c r="G14" s="51">
        <f>SUM(G8)</f>
        <v>3107.9329000000002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148" t="s">
        <v>81</v>
      </c>
      <c r="B16" s="148"/>
      <c r="C16" s="148"/>
      <c r="D16" s="148"/>
      <c r="E16" s="148"/>
      <c r="F16" s="148"/>
      <c r="G16" s="29">
        <f>G5+C14-D14</f>
        <v>14236.182900000002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148" t="s">
        <v>77</v>
      </c>
      <c r="B20" s="148"/>
      <c r="C20" s="148"/>
      <c r="D20" s="148"/>
      <c r="E20" s="148"/>
      <c r="F20" s="148"/>
      <c r="G20" s="29">
        <v>2744.73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73</v>
      </c>
      <c r="B22" s="19">
        <f>'выборка 15'!O15</f>
        <v>862.57999999999993</v>
      </c>
      <c r="C22" s="19">
        <f>'выборка 15'!P15</f>
        <v>483.84000000000003</v>
      </c>
      <c r="D22" s="63">
        <v>0</v>
      </c>
      <c r="E22" s="19">
        <v>-31.3</v>
      </c>
      <c r="F22" s="19">
        <v>0</v>
      </c>
      <c r="G22" s="64">
        <f>C22-D22</f>
        <v>483.84000000000003</v>
      </c>
    </row>
    <row r="23" spans="1:7" x14ac:dyDescent="0.2">
      <c r="G23" s="34"/>
    </row>
    <row r="24" spans="1:7" ht="15.75" x14ac:dyDescent="0.25">
      <c r="A24" s="148" t="s">
        <v>81</v>
      </c>
      <c r="B24" s="148"/>
      <c r="C24" s="148"/>
      <c r="D24" s="148"/>
      <c r="E24" s="148"/>
      <c r="F24" s="148"/>
      <c r="G24" s="29">
        <f>G20+C22-D22</f>
        <v>3228.57</v>
      </c>
    </row>
    <row r="27" spans="1:7" x14ac:dyDescent="0.2">
      <c r="A27" s="149" t="s">
        <v>78</v>
      </c>
      <c r="B27" s="149"/>
      <c r="C27" s="149"/>
      <c r="D27" s="149"/>
      <c r="E27" s="14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53" t="s">
        <v>65</v>
      </c>
      <c r="B2" s="153"/>
      <c r="C2" s="153"/>
      <c r="D2" s="153"/>
      <c r="E2" s="153"/>
      <c r="F2" s="153"/>
      <c r="G2" s="153"/>
      <c r="H2" s="153"/>
    </row>
    <row r="3" spans="1:8" ht="17.25" x14ac:dyDescent="0.3">
      <c r="A3" s="153" t="s">
        <v>75</v>
      </c>
      <c r="B3" s="153"/>
      <c r="C3" s="153"/>
      <c r="D3" s="153"/>
      <c r="E3" s="153"/>
      <c r="F3" s="153"/>
      <c r="G3" s="153"/>
      <c r="H3" s="153"/>
    </row>
    <row r="4" spans="1:8" ht="17.25" x14ac:dyDescent="0.3">
      <c r="A4" s="153" t="s">
        <v>79</v>
      </c>
      <c r="B4" s="153"/>
      <c r="C4" s="153"/>
      <c r="D4" s="153"/>
      <c r="E4" s="153"/>
      <c r="F4" s="153"/>
      <c r="G4" s="153"/>
      <c r="H4" s="153"/>
    </row>
    <row r="5" spans="1:8" ht="13.5" thickBot="1" x14ac:dyDescent="0.25"/>
    <row r="6" spans="1:8" ht="45.75" thickBot="1" x14ac:dyDescent="0.25">
      <c r="A6" s="35" t="s">
        <v>11</v>
      </c>
      <c r="B6" s="36" t="s">
        <v>12</v>
      </c>
      <c r="C6" s="37" t="s">
        <v>13</v>
      </c>
      <c r="D6" s="37" t="s">
        <v>66</v>
      </c>
      <c r="E6" s="37" t="s">
        <v>15</v>
      </c>
      <c r="F6" s="38" t="s">
        <v>67</v>
      </c>
      <c r="G6" s="38" t="s">
        <v>17</v>
      </c>
      <c r="H6" s="7" t="s">
        <v>68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hidden="1" x14ac:dyDescent="0.2">
      <c r="A9" s="39"/>
      <c r="B9" s="40"/>
      <c r="C9" s="41"/>
      <c r="D9" s="42"/>
      <c r="E9" s="43"/>
      <c r="F9" s="44"/>
      <c r="G9" s="44"/>
      <c r="H9" s="45"/>
    </row>
    <row r="10" spans="1:8" hidden="1" x14ac:dyDescent="0.2">
      <c r="A10" s="39"/>
      <c r="B10" s="40"/>
      <c r="C10" s="41"/>
      <c r="D10" s="42"/>
      <c r="E10" s="43"/>
      <c r="F10" s="44"/>
      <c r="G10" s="44"/>
      <c r="H10" s="45"/>
    </row>
    <row r="11" spans="1:8" hidden="1" x14ac:dyDescent="0.2">
      <c r="A11" s="39"/>
      <c r="B11" s="40"/>
      <c r="C11" s="41"/>
      <c r="D11" s="42"/>
      <c r="E11" s="43"/>
      <c r="F11" s="44"/>
      <c r="G11" s="44"/>
      <c r="H11" s="45"/>
    </row>
    <row r="12" spans="1:8" hidden="1" x14ac:dyDescent="0.2">
      <c r="A12" s="39"/>
      <c r="B12" s="40"/>
      <c r="C12" s="41"/>
      <c r="D12" s="42"/>
      <c r="E12" s="43"/>
      <c r="F12" s="44"/>
      <c r="G12" s="44"/>
      <c r="H12" s="45"/>
    </row>
    <row r="13" spans="1:8" hidden="1" x14ac:dyDescent="0.2">
      <c r="A13" s="39"/>
      <c r="B13" s="40"/>
      <c r="C13" s="41"/>
      <c r="D13" s="42"/>
      <c r="E13" s="43"/>
      <c r="F13" s="44"/>
      <c r="G13" s="44"/>
      <c r="H13" s="45"/>
    </row>
    <row r="14" spans="1:8" hidden="1" x14ac:dyDescent="0.2">
      <c r="A14" s="39"/>
      <c r="B14" s="40"/>
      <c r="C14" s="41"/>
      <c r="D14" s="42"/>
      <c r="E14" s="43"/>
      <c r="F14" s="44"/>
      <c r="G14" s="44"/>
      <c r="H14" s="45"/>
    </row>
    <row r="15" spans="1:8" hidden="1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54" t="s">
        <v>69</v>
      </c>
      <c r="C16" s="155"/>
      <c r="D16" s="155"/>
      <c r="E16" s="155"/>
      <c r="F16" s="155"/>
      <c r="G16" s="156"/>
      <c r="H16" s="47">
        <f>'выборка 15'!AK15+'выборка 15'!AL15</f>
        <v>488.42910000000006</v>
      </c>
    </row>
    <row r="17" spans="1:8" ht="15.75" thickBot="1" x14ac:dyDescent="0.3">
      <c r="A17" s="123" t="s">
        <v>70</v>
      </c>
      <c r="B17" s="124"/>
      <c r="C17" s="124"/>
      <c r="D17" s="48"/>
      <c r="E17" s="48"/>
      <c r="F17" s="48"/>
      <c r="G17" s="48"/>
      <c r="H17" s="49">
        <f>SUM(H7:H16)</f>
        <v>488.42910000000006</v>
      </c>
    </row>
    <row r="18" spans="1:8" x14ac:dyDescent="0.2">
      <c r="A18" s="157"/>
      <c r="B18" s="157"/>
      <c r="C18" s="158"/>
      <c r="D18" s="158"/>
      <c r="E18" s="158"/>
      <c r="F18" s="158"/>
      <c r="G18" s="158"/>
      <c r="H18" s="158"/>
    </row>
    <row r="22" spans="1:8" ht="15" x14ac:dyDescent="0.25">
      <c r="A22" s="152" t="s">
        <v>78</v>
      </c>
      <c r="B22" s="152"/>
      <c r="C22" s="152"/>
      <c r="D22" s="152"/>
      <c r="E22" s="152"/>
      <c r="F22" s="152"/>
      <c r="G22" s="152"/>
      <c r="H22" s="152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ТР18</vt:lpstr>
      <vt:lpstr>расход по дому ТР18</vt:lpstr>
      <vt:lpstr>Р И С отчет18</vt:lpstr>
      <vt:lpstr>Р И С 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2019-02-05T10:32:12Z</cp:lastPrinted>
  <dcterms:created xsi:type="dcterms:W3CDTF">2015-02-24T21:57:31Z</dcterms:created>
  <dcterms:modified xsi:type="dcterms:W3CDTF">2019-03-11T06:27:09Z</dcterms:modified>
</cp:coreProperties>
</file>