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2" activeTab="3"/>
  </bookViews>
  <sheets>
    <sheet name="выборка 15" sheetId="3" state="hidden" r:id="rId1"/>
    <sheet name="общий отчет по дому за 15 г" sheetId="1" state="hidden" r:id="rId2"/>
    <sheet name="расход   ТР " sheetId="8" r:id="rId3"/>
    <sheet name="расход ТО" sheetId="9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G22" i="9" l="1"/>
  <c r="G15" i="8"/>
  <c r="AM9" i="3" l="1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D7" i="1" l="1"/>
  <c r="F7" i="1"/>
  <c r="D6" i="1"/>
  <c r="F6" i="1" l="1"/>
</calcChain>
</file>

<file path=xl/sharedStrings.xml><?xml version="1.0" encoding="utf-8"?>
<sst xmlns="http://schemas.openxmlformats.org/spreadsheetml/2006/main" count="227" uniqueCount="159">
  <si>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</si>
  <si>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</si>
  <si>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</si>
  <si>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</si>
  <si>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</si>
  <si>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</si>
  <si>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</si>
  <si>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</si>
  <si>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</si>
  <si>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</si>
  <si>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</si>
  <si>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</si>
  <si>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</si>
  <si>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</si>
  <si>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</si>
  <si>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</si>
  <si>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</si>
  <si>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</si>
  <si>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</si>
  <si>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</si>
  <si>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</si>
  <si>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</si>
  <si>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</si>
  <si>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</si>
  <si>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</si>
  <si>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</si>
  <si>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</si>
  <si>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</si>
  <si>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</si>
  <si>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</si>
  <si>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</si>
  <si>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</si>
  <si>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</si>
  <si>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</si>
  <si>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</si>
  <si>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</si>
  <si>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</si>
  <si>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</si>
  <si>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</si>
  <si>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</si>
  <si>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</si>
  <si>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</si>
  <si>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</si>
  <si>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</si>
  <si>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</si>
  <si>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</si>
  <si>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</si>
  <si>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</si>
  <si>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</si>
  <si>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</si>
  <si>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</si>
  <si>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</si>
  <si>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</si>
  <si>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</si>
  <si>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</si>
  <si>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</si>
  <si>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</si>
  <si>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</si>
  <si>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</si>
  <si>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</si>
  <si>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</si>
  <si>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</si>
  <si>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</si>
  <si>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</si>
  <si>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</si>
  <si>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</si>
  <si>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</si>
  <si>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</si>
  <si>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</si>
  <si>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</si>
  <si>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</si>
  <si>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</si>
  <si>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</si>
  <si>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</si>
  <si>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</si>
  <si>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</si>
  <si>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</si>
  <si>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</si>
  <si>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</si>
  <si>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</si>
  <si>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</si>
  <si>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</si>
  <si>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</si>
  <si>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</si>
  <si>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</si>
  <si>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</si>
  <si>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</si>
  <si>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</si>
  <si>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</si>
  <si>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</si>
  <si>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</si>
  <si>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</si>
  <si>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</si>
  <si>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</si>
  <si>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</si>
  <si>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</si>
  <si>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</si>
  <si>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</si>
  <si>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</si>
  <si>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</si>
  <si>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февраль</t>
  </si>
  <si>
    <t>апрель</t>
  </si>
  <si>
    <t>август</t>
  </si>
  <si>
    <t>Генеральный директор ООО У0 "ТаганСервис"____________________________________________</t>
  </si>
  <si>
    <t>подвал</t>
  </si>
  <si>
    <t>март</t>
  </si>
  <si>
    <t>июль</t>
  </si>
  <si>
    <t>сентябрь</t>
  </si>
  <si>
    <t>ноябрь</t>
  </si>
  <si>
    <t>подвал-4этаж КНС</t>
  </si>
  <si>
    <t>смена труб ф50,110мм</t>
  </si>
  <si>
    <t>кв.18-юный техник</t>
  </si>
  <si>
    <t>смена труб КНС, ХВС</t>
  </si>
  <si>
    <t>подвал КНС</t>
  </si>
  <si>
    <t>прочистка стояка</t>
  </si>
  <si>
    <t>2Юный техник"</t>
  </si>
  <si>
    <t>ревизия задвижек</t>
  </si>
  <si>
    <t>подвал ХВС</t>
  </si>
  <si>
    <t>смена труб ф25,40,50,63мм</t>
  </si>
  <si>
    <t>устр.решетки и кровли</t>
  </si>
  <si>
    <t>территория</t>
  </si>
  <si>
    <t>доставка материалов</t>
  </si>
  <si>
    <t>подвал ЦО</t>
  </si>
  <si>
    <t>установка заглушек</t>
  </si>
  <si>
    <t>кв.16 ХВС</t>
  </si>
  <si>
    <t>смена крана</t>
  </si>
  <si>
    <t>покос травы</t>
  </si>
  <si>
    <t>май</t>
  </si>
  <si>
    <t>прочистка КНС</t>
  </si>
  <si>
    <t>ввод ЦО и теплообменник</t>
  </si>
  <si>
    <t>гидравлические испытания</t>
  </si>
  <si>
    <t>ревизия ЩЭ</t>
  </si>
  <si>
    <t>подъезд</t>
  </si>
  <si>
    <t>прозвонка провода, ревизия ДД</t>
  </si>
  <si>
    <t>приямки</t>
  </si>
  <si>
    <t>изготовление и установка козырьков</t>
  </si>
  <si>
    <t>цоколь, приямки, ступени, вход в подвал</t>
  </si>
  <si>
    <t>ремонт цоколя, приямков, входа в подвал, ступеней</t>
  </si>
  <si>
    <t>кв.6-10-14 ЦО</t>
  </si>
  <si>
    <t>смена труб ф25мм</t>
  </si>
  <si>
    <t>ЦО</t>
  </si>
  <si>
    <t xml:space="preserve">подъезд1 </t>
  </si>
  <si>
    <t>ремонт ступеней</t>
  </si>
  <si>
    <t>кв.43-45-47-49-50-52-54 КНС</t>
  </si>
  <si>
    <t>смена труб ф110мм</t>
  </si>
  <si>
    <t>кв.1-16</t>
  </si>
  <si>
    <t>прокладка провода</t>
  </si>
  <si>
    <t>заполнение системы</t>
  </si>
  <si>
    <t>октябрь</t>
  </si>
  <si>
    <t>кв.26 ЦО</t>
  </si>
  <si>
    <t>смена крана ф15мм</t>
  </si>
  <si>
    <t>кв.16</t>
  </si>
  <si>
    <t>ревизия ЩЭ с заменой АВ</t>
  </si>
  <si>
    <t>изготовление и доставка пескопасты</t>
  </si>
  <si>
    <t>кв.32</t>
  </si>
  <si>
    <t xml:space="preserve">Информация о выполненных работах по статье "Содержание жилья" по адресу ул. Москатова, 1  за период 01.01.2018 г по 31.12.2018 г </t>
  </si>
  <si>
    <t xml:space="preserve">Информация о выполненных работах по статье "Ремонт жилья" по адресу ул. Москатова, 1  за период 01.01.2018 г по 31.12.2018 г </t>
  </si>
  <si>
    <t>ремонт ниши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</si>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</sst>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" xfId="0" applyBorder="1" applyAlignment="1">
      <alignment vertical="top"/>
    </xf>
    <xf numFmtId="0" fontId="1" fillId="0" borderId="0" xfId="0" applyFont="1" applyFill="1" applyBorder="1" applyAlignment="1"/>
    <xf numFmtId="0" fontId="0" fillId="0" borderId="5" xfId="0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5" xfId="0" applyNumberForma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top"/>
    </xf>
    <xf numFmtId="3" fontId="1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78</v>
      </c>
      <c r="R2" s="15" t="s">
        <v>37</v>
      </c>
      <c r="S2" s="15" t="s">
        <v>79</v>
      </c>
      <c r="T2" s="15" t="s">
        <v>78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55" t="s">
        <v>76</v>
      </c>
      <c r="AJ2" s="14" t="s">
        <v>54</v>
      </c>
      <c r="AK2" s="14" t="s">
        <v>27</v>
      </c>
      <c r="AL2" s="17" t="s">
        <v>34</v>
      </c>
      <c r="AM2" s="14" t="s">
        <v>55</v>
      </c>
      <c r="AN2" s="14" t="s">
        <v>28</v>
      </c>
      <c r="AO2" s="17" t="s">
        <v>35</v>
      </c>
      <c r="AP2" s="17" t="s">
        <v>71</v>
      </c>
      <c r="AQ2" s="17" t="s">
        <v>33</v>
      </c>
    </row>
    <row r="3" spans="1:43" x14ac:dyDescent="0.2">
      <c r="A3" s="12" t="s">
        <v>74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6">
        <f>(AF3+AI3)*1.5%</f>
        <v>0</v>
      </c>
      <c r="AQ3" s="20">
        <f>AO3*1.5%</f>
        <v>0</v>
      </c>
    </row>
    <row r="4" spans="1:43" x14ac:dyDescent="0.2">
      <c r="A4" s="12" t="s">
        <v>74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6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74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6">
        <f t="shared" si="6"/>
        <v>0</v>
      </c>
      <c r="AQ5" s="20">
        <f t="shared" si="7"/>
        <v>0</v>
      </c>
    </row>
    <row r="6" spans="1:43" x14ac:dyDescent="0.2">
      <c r="A6" s="12" t="s">
        <v>74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6">
        <f t="shared" si="6"/>
        <v>0</v>
      </c>
      <c r="AQ6" s="20">
        <f t="shared" si="7"/>
        <v>0</v>
      </c>
    </row>
    <row r="7" spans="1:43" x14ac:dyDescent="0.2">
      <c r="A7" s="12" t="s">
        <v>74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6">
        <f t="shared" si="6"/>
        <v>0</v>
      </c>
      <c r="AQ7" s="20">
        <f t="shared" si="7"/>
        <v>0</v>
      </c>
    </row>
    <row r="8" spans="1:43" x14ac:dyDescent="0.2">
      <c r="A8" s="12" t="s">
        <v>74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6">
        <f t="shared" si="6"/>
        <v>0</v>
      </c>
      <c r="AQ8" s="20">
        <f t="shared" si="7"/>
        <v>0</v>
      </c>
    </row>
    <row r="9" spans="1:43" x14ac:dyDescent="0.2">
      <c r="A9" s="12" t="s">
        <v>74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6">
        <f t="shared" si="6"/>
        <v>5.3686500000000006</v>
      </c>
      <c r="AQ9" s="20">
        <f t="shared" si="7"/>
        <v>141.73425</v>
      </c>
    </row>
    <row r="10" spans="1:43" x14ac:dyDescent="0.2">
      <c r="A10" s="12" t="s">
        <v>74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6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74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6">
        <f t="shared" si="6"/>
        <v>0</v>
      </c>
      <c r="AQ11" s="20">
        <f t="shared" si="7"/>
        <v>0</v>
      </c>
    </row>
    <row r="12" spans="1:43" x14ac:dyDescent="0.2">
      <c r="A12" s="12" t="s">
        <v>74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6">
        <f t="shared" si="6"/>
        <v>0</v>
      </c>
      <c r="AQ12" s="20">
        <f t="shared" si="7"/>
        <v>0</v>
      </c>
    </row>
    <row r="13" spans="1:43" x14ac:dyDescent="0.2">
      <c r="A13" s="12" t="s">
        <v>74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6">
        <f t="shared" si="6"/>
        <v>0</v>
      </c>
      <c r="AQ13" s="20">
        <f t="shared" si="7"/>
        <v>0</v>
      </c>
    </row>
    <row r="14" spans="1:43" ht="13.5" thickBot="1" x14ac:dyDescent="0.25">
      <c r="A14" s="12" t="s">
        <v>74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6">
        <f t="shared" si="6"/>
        <v>0</v>
      </c>
      <c r="AQ14" s="20">
        <f t="shared" si="7"/>
        <v>0</v>
      </c>
    </row>
    <row r="15" spans="1:43" ht="13.5" thickBot="1" x14ac:dyDescent="0.25">
      <c r="A15" s="10" t="s">
        <v>22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7">
        <f>SUM(P3:P14)</f>
        <v>725.48</v>
      </c>
      <c r="Q15" s="57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6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4" t="s">
        <v>11</v>
      </c>
      <c r="C2" s="84"/>
      <c r="D2" s="84"/>
      <c r="E2" s="84"/>
      <c r="F2" s="84"/>
    </row>
    <row r="3" spans="2:9" ht="26.25" customHeight="1" x14ac:dyDescent="0.35">
      <c r="B3" s="83" t="s">
        <v>99</v>
      </c>
      <c r="C3" s="83"/>
      <c r="D3" s="83"/>
      <c r="E3" s="83"/>
      <c r="F3" s="83"/>
      <c r="G3" s="1"/>
      <c r="H3" s="1"/>
      <c r="I3" s="1"/>
    </row>
    <row r="4" spans="2:9" ht="30" customHeight="1" thickBot="1" x14ac:dyDescent="0.25">
      <c r="B4" s="83"/>
      <c r="C4" s="83"/>
      <c r="D4" s="83"/>
      <c r="E4" s="83"/>
      <c r="F4" s="83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7" t="s">
        <v>1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63" t="e">
        <f>#REF!</f>
        <v>#REF!</v>
      </c>
    </row>
    <row r="7" spans="2:9" x14ac:dyDescent="0.2">
      <c r="B7" s="49" t="s">
        <v>53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4" t="e">
        <f>'отчет сод. жилья'!#REF!</f>
        <v>#REF!</v>
      </c>
    </row>
    <row r="8" spans="2:9" ht="25.5" x14ac:dyDescent="0.2">
      <c r="B8" s="50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5" t="e">
        <f>'отчет сод. жилья'!#REF!</f>
        <v>#REF!</v>
      </c>
    </row>
    <row r="9" spans="2:9" ht="25.5" x14ac:dyDescent="0.2">
      <c r="B9" s="50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1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51">
        <v>0</v>
      </c>
    </row>
    <row r="11" spans="2:9" x14ac:dyDescent="0.2">
      <c r="B11" s="50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1">
        <v>0</v>
      </c>
    </row>
    <row r="12" spans="2:9" ht="25.5" x14ac:dyDescent="0.2">
      <c r="B12" s="50" t="s">
        <v>6</v>
      </c>
      <c r="C12" s="2">
        <v>0</v>
      </c>
      <c r="D12" s="2">
        <v>0</v>
      </c>
      <c r="E12" s="2">
        <v>0</v>
      </c>
      <c r="F12" s="51">
        <v>0</v>
      </c>
    </row>
    <row r="13" spans="2:9" ht="25.5" x14ac:dyDescent="0.2">
      <c r="B13" s="50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1">
        <f>D13</f>
        <v>746.45</v>
      </c>
    </row>
    <row r="14" spans="2:9" ht="26.25" thickBot="1" x14ac:dyDescent="0.25">
      <c r="B14" s="52" t="s">
        <v>8</v>
      </c>
      <c r="C14" s="53">
        <f>'выборка 15'!AG15</f>
        <v>17940.579999999998</v>
      </c>
      <c r="D14" s="53">
        <f>'выборка 15'!AH15</f>
        <v>11678.619999999999</v>
      </c>
      <c r="E14" s="53">
        <v>4677.3500000000004</v>
      </c>
      <c r="F14" s="54">
        <v>0</v>
      </c>
    </row>
    <row r="16" spans="2:9" ht="19.5" customHeight="1" x14ac:dyDescent="0.2">
      <c r="B16" s="85" t="s">
        <v>94</v>
      </c>
      <c r="C16" s="85"/>
      <c r="D16" s="85"/>
      <c r="E16" s="85"/>
      <c r="F16" s="85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I3" sqref="I3"/>
    </sheetView>
  </sheetViews>
  <sheetFormatPr defaultRowHeight="12.75" x14ac:dyDescent="0.2"/>
  <cols>
    <col min="1" max="1" width="6.140625" customWidth="1"/>
    <col min="3" max="3" width="10.28515625" customWidth="1"/>
    <col min="4" max="4" width="27.28515625" customWidth="1"/>
    <col min="5" max="5" width="36.42578125" customWidth="1"/>
    <col min="6" max="6" width="37.28515625" hidden="1" customWidth="1"/>
    <col min="7" max="7" width="18.28515625" customWidth="1"/>
  </cols>
  <sheetData>
    <row r="1" spans="1:7" ht="93.75" customHeight="1" thickBot="1" x14ac:dyDescent="0.25">
      <c r="A1" s="89" t="s">
        <v>156</v>
      </c>
      <c r="B1" s="89"/>
      <c r="C1" s="89"/>
      <c r="D1" s="89"/>
      <c r="E1" s="89"/>
      <c r="F1" s="89"/>
      <c r="G1" s="89"/>
    </row>
    <row r="2" spans="1:7" ht="16.5" customHeight="1" x14ac:dyDescent="0.2">
      <c r="A2" s="90" t="s">
        <v>14</v>
      </c>
      <c r="B2" s="92" t="s">
        <v>15</v>
      </c>
      <c r="C2" s="92" t="s">
        <v>16</v>
      </c>
      <c r="D2" s="92" t="s">
        <v>17</v>
      </c>
      <c r="E2" s="92" t="s">
        <v>18</v>
      </c>
      <c r="F2" s="92" t="s">
        <v>19</v>
      </c>
      <c r="G2" s="94" t="s">
        <v>20</v>
      </c>
    </row>
    <row r="3" spans="1:7" ht="29.25" customHeight="1" x14ac:dyDescent="0.2">
      <c r="A3" s="91"/>
      <c r="B3" s="93"/>
      <c r="C3" s="93"/>
      <c r="D3" s="93"/>
      <c r="E3" s="93"/>
      <c r="F3" s="93"/>
      <c r="G3" s="95"/>
    </row>
    <row r="4" spans="1:7" ht="12.95" customHeight="1" x14ac:dyDescent="0.2">
      <c r="A4" s="76">
        <v>1</v>
      </c>
      <c r="B4" s="69">
        <v>2018</v>
      </c>
      <c r="C4" s="37" t="s">
        <v>100</v>
      </c>
      <c r="D4" s="70" t="s">
        <v>109</v>
      </c>
      <c r="E4" s="70" t="s">
        <v>110</v>
      </c>
      <c r="F4" s="68"/>
      <c r="G4" s="79">
        <v>19014</v>
      </c>
    </row>
    <row r="5" spans="1:7" x14ac:dyDescent="0.2">
      <c r="A5" s="77">
        <v>2</v>
      </c>
      <c r="B5" s="69">
        <v>2018</v>
      </c>
      <c r="C5" s="37" t="s">
        <v>100</v>
      </c>
      <c r="D5" s="70" t="s">
        <v>111</v>
      </c>
      <c r="E5" s="70" t="s">
        <v>112</v>
      </c>
      <c r="F5" s="68"/>
      <c r="G5" s="79">
        <v>7118.42</v>
      </c>
    </row>
    <row r="6" spans="1:7" x14ac:dyDescent="0.2">
      <c r="A6" s="76">
        <v>3</v>
      </c>
      <c r="B6" s="69">
        <v>2018</v>
      </c>
      <c r="C6" s="78" t="s">
        <v>105</v>
      </c>
      <c r="D6" s="70" t="s">
        <v>117</v>
      </c>
      <c r="E6" s="70" t="s">
        <v>118</v>
      </c>
      <c r="F6" s="66"/>
      <c r="G6" s="79">
        <v>39408</v>
      </c>
    </row>
    <row r="7" spans="1:7" x14ac:dyDescent="0.2">
      <c r="A7" s="77">
        <v>4</v>
      </c>
      <c r="B7" s="69">
        <v>2018</v>
      </c>
      <c r="C7" s="78" t="s">
        <v>101</v>
      </c>
      <c r="D7" s="71" t="s">
        <v>104</v>
      </c>
      <c r="E7" s="70" t="s">
        <v>119</v>
      </c>
      <c r="F7" s="66"/>
      <c r="G7" s="79">
        <v>21094</v>
      </c>
    </row>
    <row r="8" spans="1:7" x14ac:dyDescent="0.2">
      <c r="A8" s="76">
        <v>5</v>
      </c>
      <c r="B8" s="69">
        <v>2018</v>
      </c>
      <c r="C8" s="78" t="s">
        <v>102</v>
      </c>
      <c r="D8" s="71" t="s">
        <v>134</v>
      </c>
      <c r="E8" s="70" t="s">
        <v>135</v>
      </c>
      <c r="F8" s="66"/>
      <c r="G8" s="79">
        <v>16879.46</v>
      </c>
    </row>
    <row r="9" spans="1:7" ht="24" x14ac:dyDescent="0.2">
      <c r="A9" s="77">
        <v>6</v>
      </c>
      <c r="B9" s="69">
        <v>2018</v>
      </c>
      <c r="C9" s="78" t="s">
        <v>102</v>
      </c>
      <c r="D9" s="70" t="s">
        <v>136</v>
      </c>
      <c r="E9" s="70" t="s">
        <v>137</v>
      </c>
      <c r="F9" s="66"/>
      <c r="G9" s="79">
        <v>118663.3</v>
      </c>
    </row>
    <row r="10" spans="1:7" x14ac:dyDescent="0.2">
      <c r="A10" s="76">
        <v>7</v>
      </c>
      <c r="B10" s="69">
        <v>2018</v>
      </c>
      <c r="C10" s="78" t="s">
        <v>102</v>
      </c>
      <c r="D10" s="75" t="s">
        <v>138</v>
      </c>
      <c r="E10" s="70" t="s">
        <v>139</v>
      </c>
      <c r="F10" s="66"/>
      <c r="G10" s="79">
        <v>8735</v>
      </c>
    </row>
    <row r="11" spans="1:7" x14ac:dyDescent="0.2">
      <c r="A11" s="77">
        <v>8</v>
      </c>
      <c r="B11" s="69">
        <v>2018</v>
      </c>
      <c r="C11" s="37" t="s">
        <v>107</v>
      </c>
      <c r="D11" s="71" t="s">
        <v>141</v>
      </c>
      <c r="E11" s="70" t="s">
        <v>142</v>
      </c>
      <c r="F11" s="66"/>
      <c r="G11" s="79">
        <v>14924.8</v>
      </c>
    </row>
    <row r="12" spans="1:7" x14ac:dyDescent="0.2">
      <c r="A12" s="76">
        <v>9</v>
      </c>
      <c r="B12" s="69">
        <v>2018</v>
      </c>
      <c r="C12" s="78" t="s">
        <v>107</v>
      </c>
      <c r="D12" s="75" t="s">
        <v>143</v>
      </c>
      <c r="E12" s="70" t="s">
        <v>144</v>
      </c>
      <c r="F12" s="66"/>
      <c r="G12" s="79">
        <v>3941</v>
      </c>
    </row>
    <row r="13" spans="1:7" x14ac:dyDescent="0.2">
      <c r="A13" s="77">
        <v>10</v>
      </c>
      <c r="B13" s="69">
        <v>2018</v>
      </c>
      <c r="C13" s="78" t="s">
        <v>107</v>
      </c>
      <c r="D13" s="70" t="s">
        <v>145</v>
      </c>
      <c r="E13" s="72" t="s">
        <v>146</v>
      </c>
      <c r="F13" s="66"/>
      <c r="G13" s="79">
        <v>4333</v>
      </c>
    </row>
    <row r="14" spans="1:7" ht="13.5" thickBot="1" x14ac:dyDescent="0.25">
      <c r="A14" s="110">
        <v>11</v>
      </c>
      <c r="B14" s="108">
        <v>2018</v>
      </c>
      <c r="C14" s="109" t="s">
        <v>158</v>
      </c>
      <c r="D14" s="70" t="s">
        <v>132</v>
      </c>
      <c r="E14" s="70" t="s">
        <v>157</v>
      </c>
      <c r="F14" s="78">
        <v>1.5</v>
      </c>
      <c r="G14" s="78">
        <v>2015</v>
      </c>
    </row>
    <row r="15" spans="1:7" ht="15.75" thickBot="1" x14ac:dyDescent="0.3">
      <c r="A15" s="86" t="s">
        <v>22</v>
      </c>
      <c r="B15" s="87"/>
      <c r="C15" s="87"/>
      <c r="D15" s="87"/>
      <c r="E15" s="87"/>
      <c r="F15" s="88"/>
      <c r="G15" s="80">
        <f>SUM(G4:G14)</f>
        <v>256125.97999999998</v>
      </c>
    </row>
    <row r="19" spans="1:5" x14ac:dyDescent="0.2">
      <c r="A19" s="67" t="s">
        <v>103</v>
      </c>
      <c r="B19" s="67"/>
      <c r="C19" s="67"/>
      <c r="D19" s="67"/>
      <c r="E19" s="67"/>
    </row>
  </sheetData>
  <mergeCells count="9">
    <mergeCell ref="A15:F15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J12" sqref="J12"/>
    </sheetView>
  </sheetViews>
  <sheetFormatPr defaultRowHeight="12.75" x14ac:dyDescent="0.2"/>
  <cols>
    <col min="1" max="1" width="6.140625" customWidth="1"/>
    <col min="3" max="3" width="10.28515625" customWidth="1"/>
    <col min="4" max="4" width="27.28515625" customWidth="1"/>
    <col min="5" max="5" width="36.42578125" customWidth="1"/>
    <col min="6" max="6" width="37.28515625" hidden="1" customWidth="1"/>
    <col min="7" max="7" width="18.28515625" customWidth="1"/>
  </cols>
  <sheetData>
    <row r="1" spans="1:7" ht="93.75" customHeight="1" thickBot="1" x14ac:dyDescent="0.25">
      <c r="A1" s="89" t="s">
        <v>155</v>
      </c>
      <c r="B1" s="89"/>
      <c r="C1" s="89"/>
      <c r="D1" s="89"/>
      <c r="E1" s="89"/>
      <c r="F1" s="89"/>
      <c r="G1" s="89"/>
    </row>
    <row r="2" spans="1:7" ht="16.5" customHeight="1" x14ac:dyDescent="0.2">
      <c r="A2" s="90" t="s">
        <v>14</v>
      </c>
      <c r="B2" s="92" t="s">
        <v>15</v>
      </c>
      <c r="C2" s="92" t="s">
        <v>16</v>
      </c>
      <c r="D2" s="92" t="s">
        <v>17</v>
      </c>
      <c r="E2" s="92" t="s">
        <v>18</v>
      </c>
      <c r="F2" s="92" t="s">
        <v>19</v>
      </c>
      <c r="G2" s="94" t="s">
        <v>20</v>
      </c>
    </row>
    <row r="3" spans="1:7" ht="29.25" customHeight="1" x14ac:dyDescent="0.2">
      <c r="A3" s="91"/>
      <c r="B3" s="93"/>
      <c r="C3" s="93"/>
      <c r="D3" s="93"/>
      <c r="E3" s="93"/>
      <c r="F3" s="93"/>
      <c r="G3" s="95"/>
    </row>
    <row r="4" spans="1:7" ht="12.95" customHeight="1" x14ac:dyDescent="0.2">
      <c r="A4" s="76">
        <v>1</v>
      </c>
      <c r="B4" s="69">
        <v>2018</v>
      </c>
      <c r="C4" s="37" t="s">
        <v>100</v>
      </c>
      <c r="D4" s="70" t="s">
        <v>113</v>
      </c>
      <c r="E4" s="70" t="s">
        <v>114</v>
      </c>
      <c r="F4" s="68"/>
      <c r="G4" s="79">
        <v>1041</v>
      </c>
    </row>
    <row r="5" spans="1:7" x14ac:dyDescent="0.2">
      <c r="A5" s="77">
        <v>2</v>
      </c>
      <c r="B5" s="69">
        <v>2018</v>
      </c>
      <c r="C5" s="37" t="s">
        <v>100</v>
      </c>
      <c r="D5" s="70" t="s">
        <v>115</v>
      </c>
      <c r="E5" s="70" t="s">
        <v>116</v>
      </c>
      <c r="F5" s="68"/>
      <c r="G5" s="79">
        <v>1278.7</v>
      </c>
    </row>
    <row r="6" spans="1:7" x14ac:dyDescent="0.2">
      <c r="A6" s="76">
        <v>3</v>
      </c>
      <c r="B6" s="69">
        <v>2018</v>
      </c>
      <c r="C6" s="78" t="s">
        <v>101</v>
      </c>
      <c r="D6" s="71" t="s">
        <v>120</v>
      </c>
      <c r="E6" s="72" t="s">
        <v>121</v>
      </c>
      <c r="F6" s="66"/>
      <c r="G6" s="79">
        <v>503</v>
      </c>
    </row>
    <row r="7" spans="1:7" x14ac:dyDescent="0.2">
      <c r="A7" s="77">
        <v>4</v>
      </c>
      <c r="B7" s="69">
        <v>2018</v>
      </c>
      <c r="C7" s="78" t="s">
        <v>101</v>
      </c>
      <c r="D7" s="71" t="s">
        <v>120</v>
      </c>
      <c r="E7" s="72" t="s">
        <v>121</v>
      </c>
      <c r="F7" s="66"/>
      <c r="G7" s="79">
        <v>1365</v>
      </c>
    </row>
    <row r="8" spans="1:7" x14ac:dyDescent="0.2">
      <c r="A8" s="76">
        <v>5</v>
      </c>
      <c r="B8" s="69">
        <v>2018</v>
      </c>
      <c r="C8" s="78" t="s">
        <v>101</v>
      </c>
      <c r="D8" s="71" t="s">
        <v>122</v>
      </c>
      <c r="E8" s="72" t="s">
        <v>123</v>
      </c>
      <c r="F8" s="66"/>
      <c r="G8" s="79">
        <v>3139.7799999999997</v>
      </c>
    </row>
    <row r="9" spans="1:7" x14ac:dyDescent="0.2">
      <c r="A9" s="77">
        <v>6</v>
      </c>
      <c r="B9" s="69">
        <v>2018</v>
      </c>
      <c r="C9" s="78" t="s">
        <v>101</v>
      </c>
      <c r="D9" s="71" t="s">
        <v>124</v>
      </c>
      <c r="E9" s="72" t="s">
        <v>125</v>
      </c>
      <c r="F9" s="66"/>
      <c r="G9" s="79">
        <v>1042</v>
      </c>
    </row>
    <row r="10" spans="1:7" x14ac:dyDescent="0.2">
      <c r="A10" s="76">
        <v>7</v>
      </c>
      <c r="B10" s="69">
        <v>2018</v>
      </c>
      <c r="C10" s="78" t="s">
        <v>127</v>
      </c>
      <c r="D10" s="71" t="s">
        <v>120</v>
      </c>
      <c r="E10" s="72" t="s">
        <v>126</v>
      </c>
      <c r="F10" s="66"/>
      <c r="G10" s="79">
        <v>2486</v>
      </c>
    </row>
    <row r="11" spans="1:7" x14ac:dyDescent="0.2">
      <c r="A11" s="77">
        <v>8</v>
      </c>
      <c r="B11" s="69">
        <v>2018</v>
      </c>
      <c r="C11" s="37" t="s">
        <v>81</v>
      </c>
      <c r="D11" s="71" t="s">
        <v>113</v>
      </c>
      <c r="E11" s="72" t="s">
        <v>128</v>
      </c>
      <c r="F11" s="66"/>
      <c r="G11" s="79">
        <v>1215</v>
      </c>
    </row>
    <row r="12" spans="1:7" x14ac:dyDescent="0.2">
      <c r="A12" s="76">
        <v>9</v>
      </c>
      <c r="B12" s="69">
        <v>2018</v>
      </c>
      <c r="C12" s="37" t="s">
        <v>106</v>
      </c>
      <c r="D12" s="73" t="s">
        <v>129</v>
      </c>
      <c r="E12" s="74" t="s">
        <v>130</v>
      </c>
      <c r="F12" s="66"/>
      <c r="G12" s="79">
        <v>20315</v>
      </c>
    </row>
    <row r="13" spans="1:7" x14ac:dyDescent="0.2">
      <c r="A13" s="77">
        <v>10</v>
      </c>
      <c r="B13" s="69">
        <v>2018</v>
      </c>
      <c r="C13" s="37" t="s">
        <v>102</v>
      </c>
      <c r="D13" s="71"/>
      <c r="E13" s="72" t="s">
        <v>131</v>
      </c>
      <c r="F13" s="66"/>
      <c r="G13" s="79">
        <v>566</v>
      </c>
    </row>
    <row r="14" spans="1:7" x14ac:dyDescent="0.2">
      <c r="A14" s="76">
        <v>11</v>
      </c>
      <c r="B14" s="69">
        <v>2018</v>
      </c>
      <c r="C14" s="78" t="s">
        <v>102</v>
      </c>
      <c r="D14" s="71" t="s">
        <v>132</v>
      </c>
      <c r="E14" s="72" t="s">
        <v>133</v>
      </c>
      <c r="F14" s="2"/>
      <c r="G14" s="79">
        <v>2206</v>
      </c>
    </row>
    <row r="15" spans="1:7" x14ac:dyDescent="0.2">
      <c r="A15" s="77">
        <v>12</v>
      </c>
      <c r="B15" s="69">
        <v>2018</v>
      </c>
      <c r="C15" s="78" t="s">
        <v>102</v>
      </c>
      <c r="D15" s="73" t="s">
        <v>140</v>
      </c>
      <c r="E15" s="74" t="s">
        <v>130</v>
      </c>
      <c r="F15" s="2"/>
      <c r="G15" s="79">
        <v>19720</v>
      </c>
    </row>
    <row r="16" spans="1:7" x14ac:dyDescent="0.2">
      <c r="A16" s="76">
        <v>13</v>
      </c>
      <c r="B16" s="69">
        <v>2018</v>
      </c>
      <c r="C16" s="78" t="s">
        <v>148</v>
      </c>
      <c r="D16" s="71" t="s">
        <v>140</v>
      </c>
      <c r="E16" s="72" t="s">
        <v>147</v>
      </c>
      <c r="F16" s="2"/>
      <c r="G16" s="79">
        <v>2668</v>
      </c>
    </row>
    <row r="17" spans="1:7" x14ac:dyDescent="0.2">
      <c r="A17" s="77">
        <v>14</v>
      </c>
      <c r="B17" s="69">
        <v>2018</v>
      </c>
      <c r="C17" s="78" t="s">
        <v>148</v>
      </c>
      <c r="D17" s="75" t="s">
        <v>149</v>
      </c>
      <c r="E17" s="70" t="s">
        <v>150</v>
      </c>
      <c r="F17" s="2"/>
      <c r="G17" s="81">
        <v>772</v>
      </c>
    </row>
    <row r="18" spans="1:7" x14ac:dyDescent="0.2">
      <c r="A18" s="76">
        <v>15</v>
      </c>
      <c r="B18" s="69">
        <v>2018</v>
      </c>
      <c r="C18" s="78" t="s">
        <v>148</v>
      </c>
      <c r="D18" s="71" t="s">
        <v>151</v>
      </c>
      <c r="E18" s="72" t="s">
        <v>152</v>
      </c>
      <c r="F18" s="2"/>
      <c r="G18" s="81">
        <v>2900</v>
      </c>
    </row>
    <row r="19" spans="1:7" x14ac:dyDescent="0.2">
      <c r="A19" s="77">
        <v>16</v>
      </c>
      <c r="B19" s="69">
        <v>2018</v>
      </c>
      <c r="C19" s="78" t="s">
        <v>108</v>
      </c>
      <c r="D19" s="71" t="s">
        <v>120</v>
      </c>
      <c r="E19" s="74" t="s">
        <v>153</v>
      </c>
      <c r="F19" s="2"/>
      <c r="G19" s="81">
        <v>1645</v>
      </c>
    </row>
    <row r="20" spans="1:7" x14ac:dyDescent="0.2">
      <c r="A20" s="76">
        <v>17</v>
      </c>
      <c r="B20" s="69">
        <v>2018</v>
      </c>
      <c r="C20" s="78" t="s">
        <v>108</v>
      </c>
      <c r="D20" s="71" t="s">
        <v>154</v>
      </c>
      <c r="E20" s="72" t="s">
        <v>131</v>
      </c>
      <c r="F20" s="2"/>
      <c r="G20" s="81">
        <v>290</v>
      </c>
    </row>
    <row r="21" spans="1:7" x14ac:dyDescent="0.2">
      <c r="A21" s="111">
        <v>18</v>
      </c>
      <c r="B21" s="69">
        <v>2018</v>
      </c>
      <c r="C21" s="78" t="s">
        <v>158</v>
      </c>
      <c r="D21" s="71" t="s">
        <v>120</v>
      </c>
      <c r="E21" s="74" t="s">
        <v>153</v>
      </c>
      <c r="F21" s="78">
        <v>302</v>
      </c>
      <c r="G21" s="78">
        <v>1170</v>
      </c>
    </row>
    <row r="22" spans="1:7" ht="15.75" thickBot="1" x14ac:dyDescent="0.3">
      <c r="A22" s="96" t="s">
        <v>22</v>
      </c>
      <c r="B22" s="97"/>
      <c r="C22" s="97"/>
      <c r="D22" s="97"/>
      <c r="E22" s="97"/>
      <c r="F22" s="98"/>
      <c r="G22" s="82">
        <f>SUM(G4:G21)</f>
        <v>64322.479999999996</v>
      </c>
    </row>
    <row r="26" spans="1:7" x14ac:dyDescent="0.2">
      <c r="A26" s="67" t="s">
        <v>103</v>
      </c>
      <c r="B26" s="67"/>
      <c r="C26" s="67"/>
      <c r="D26" s="67"/>
      <c r="E26" s="67"/>
    </row>
  </sheetData>
  <mergeCells count="9">
    <mergeCell ref="A22:F22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99" t="s">
        <v>97</v>
      </c>
      <c r="B3" s="99"/>
      <c r="C3" s="99"/>
      <c r="D3" s="99"/>
    </row>
    <row r="5" spans="1:4" ht="15.75" x14ac:dyDescent="0.25">
      <c r="A5" s="100" t="s">
        <v>80</v>
      </c>
      <c r="B5" s="100"/>
      <c r="C5" s="100"/>
      <c r="D5" s="100"/>
    </row>
    <row r="6" spans="1:4" ht="13.5" thickBot="1" x14ac:dyDescent="0.25"/>
    <row r="7" spans="1:4" ht="48" thickBot="1" x14ac:dyDescent="0.3">
      <c r="A7" s="23"/>
      <c r="B7" s="24" t="s">
        <v>56</v>
      </c>
      <c r="C7" s="24" t="s">
        <v>57</v>
      </c>
      <c r="D7" s="28" t="s">
        <v>58</v>
      </c>
    </row>
    <row r="8" spans="1:4" ht="15" customHeight="1" x14ac:dyDescent="0.2">
      <c r="A8" s="4" t="s">
        <v>59</v>
      </c>
      <c r="B8" s="5">
        <f>'выборка 15'!AL15</f>
        <v>69027.049999999988</v>
      </c>
      <c r="C8" s="5">
        <f>'выборка 15'!AO15</f>
        <v>30669.83</v>
      </c>
      <c r="D8" s="29">
        <f>'расход по дому ТО'!I17</f>
        <v>48938.664199999999</v>
      </c>
    </row>
    <row r="9" spans="1:4" ht="33" customHeight="1" x14ac:dyDescent="0.2">
      <c r="A9" s="3" t="s">
        <v>60</v>
      </c>
      <c r="B9" s="2">
        <v>0</v>
      </c>
      <c r="C9" s="2">
        <v>0</v>
      </c>
      <c r="D9" s="29">
        <f>('выборка 15'!B3*1.74)*1</f>
        <v>4673.1179999999995</v>
      </c>
    </row>
    <row r="10" spans="1:4" ht="31.5" customHeight="1" x14ac:dyDescent="0.2">
      <c r="A10" s="3" t="s">
        <v>61</v>
      </c>
      <c r="B10" s="2"/>
      <c r="C10" s="2"/>
      <c r="D10" s="29">
        <f>('выборка 15'!B4*0.15)*1</f>
        <v>402.85499999999996</v>
      </c>
    </row>
    <row r="11" spans="1:4" ht="15" customHeight="1" x14ac:dyDescent="0.2">
      <c r="A11" s="4" t="s">
        <v>62</v>
      </c>
      <c r="B11" s="2">
        <v>0</v>
      </c>
      <c r="C11" s="2">
        <v>0</v>
      </c>
      <c r="D11" s="29"/>
    </row>
    <row r="12" spans="1:4" ht="26.25" customHeight="1" x14ac:dyDescent="0.2">
      <c r="A12" s="3" t="s">
        <v>63</v>
      </c>
      <c r="B12" s="2">
        <v>0</v>
      </c>
      <c r="C12" s="2">
        <v>0</v>
      </c>
      <c r="D12" s="29"/>
    </row>
    <row r="13" spans="1:4" ht="34.5" customHeight="1" thickBot="1" x14ac:dyDescent="0.25">
      <c r="A13" s="30" t="s">
        <v>64</v>
      </c>
      <c r="B13" s="8">
        <v>0</v>
      </c>
      <c r="C13" s="8">
        <v>0</v>
      </c>
      <c r="D13" s="60"/>
    </row>
    <row r="14" spans="1:4" ht="15" customHeight="1" thickBot="1" x14ac:dyDescent="0.3">
      <c r="A14" s="25" t="s">
        <v>72</v>
      </c>
      <c r="B14" s="26">
        <f t="shared" ref="B14:C14" si="0">SUM(B8:B13)</f>
        <v>69027.049999999988</v>
      </c>
      <c r="C14" s="26">
        <f t="shared" si="0"/>
        <v>30669.83</v>
      </c>
      <c r="D14" s="27">
        <f>SUM(D8:D13)</f>
        <v>54014.637200000005</v>
      </c>
    </row>
    <row r="15" spans="1:4" ht="15" customHeight="1" x14ac:dyDescent="0.25">
      <c r="A15" s="58"/>
      <c r="B15" s="58"/>
      <c r="C15" s="58"/>
      <c r="D15" s="59"/>
    </row>
    <row r="16" spans="1:4" ht="15.75" x14ac:dyDescent="0.25">
      <c r="A16" s="100" t="s">
        <v>98</v>
      </c>
      <c r="B16" s="100"/>
      <c r="C16" s="100"/>
      <c r="D16" s="100"/>
    </row>
    <row r="17" spans="1:4" ht="15" customHeight="1" x14ac:dyDescent="0.25">
      <c r="A17" s="58"/>
      <c r="B17" s="58"/>
      <c r="C17" s="58"/>
      <c r="D17" s="59"/>
    </row>
    <row r="18" spans="1:4" ht="15" customHeight="1" x14ac:dyDescent="0.25">
      <c r="A18" s="58"/>
      <c r="B18" s="58"/>
      <c r="C18" s="58"/>
      <c r="D18" s="59"/>
    </row>
    <row r="19" spans="1:4" ht="15" customHeight="1" x14ac:dyDescent="0.25">
      <c r="A19" s="58"/>
      <c r="B19" s="58"/>
      <c r="C19" s="58"/>
      <c r="D19" s="59"/>
    </row>
    <row r="20" spans="1:4" ht="15.75" x14ac:dyDescent="0.25">
      <c r="A20" s="100" t="s">
        <v>80</v>
      </c>
      <c r="B20" s="100"/>
      <c r="C20" s="100"/>
      <c r="D20" s="100"/>
    </row>
    <row r="21" spans="1:4" ht="15" customHeight="1" thickBot="1" x14ac:dyDescent="0.3">
      <c r="A21" s="58"/>
      <c r="B21" s="58"/>
      <c r="C21" s="58"/>
      <c r="D21" s="59"/>
    </row>
    <row r="22" spans="1:4" ht="15" customHeight="1" thickBot="1" x14ac:dyDescent="0.25">
      <c r="A22" s="61" t="s">
        <v>73</v>
      </c>
      <c r="B22" s="19">
        <f>'выборка 15'!Q15</f>
        <v>5452.27</v>
      </c>
      <c r="C22" s="19">
        <f>'выборка 15'!T15</f>
        <v>3072.42</v>
      </c>
      <c r="D22" s="62">
        <v>0</v>
      </c>
    </row>
    <row r="24" spans="1:4" ht="15.75" x14ac:dyDescent="0.25">
      <c r="A24" s="100" t="s">
        <v>98</v>
      </c>
      <c r="B24" s="100"/>
      <c r="C24" s="100"/>
      <c r="D24" s="100"/>
    </row>
    <row r="27" spans="1:4" x14ac:dyDescent="0.2">
      <c r="A27" s="85" t="s">
        <v>95</v>
      </c>
      <c r="B27" s="85"/>
      <c r="C27" s="85"/>
      <c r="D27" s="85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2" t="s">
        <v>65</v>
      </c>
      <c r="B2" s="102"/>
      <c r="C2" s="102"/>
      <c r="D2" s="102"/>
      <c r="E2" s="102"/>
      <c r="F2" s="102"/>
      <c r="G2" s="102"/>
      <c r="H2" s="102"/>
      <c r="I2" s="102"/>
    </row>
    <row r="3" spans="1:9" ht="17.25" x14ac:dyDescent="0.3">
      <c r="A3" s="102" t="s">
        <v>75</v>
      </c>
      <c r="B3" s="102"/>
      <c r="C3" s="102"/>
      <c r="D3" s="102"/>
      <c r="E3" s="102"/>
      <c r="F3" s="102"/>
      <c r="G3" s="102"/>
      <c r="H3" s="102"/>
      <c r="I3" s="102"/>
    </row>
    <row r="4" spans="1:9" ht="17.25" x14ac:dyDescent="0.3">
      <c r="A4" s="102" t="s">
        <v>96</v>
      </c>
      <c r="B4" s="102"/>
      <c r="C4" s="102"/>
      <c r="D4" s="102"/>
      <c r="E4" s="102"/>
      <c r="F4" s="102"/>
      <c r="G4" s="102"/>
      <c r="H4" s="102"/>
      <c r="I4" s="102"/>
    </row>
    <row r="5" spans="1:9" ht="13.5" thickBot="1" x14ac:dyDescent="0.25"/>
    <row r="6" spans="1:9" ht="45.75" thickBot="1" x14ac:dyDescent="0.25">
      <c r="A6" s="31" t="s">
        <v>14</v>
      </c>
      <c r="B6" s="32" t="s">
        <v>15</v>
      </c>
      <c r="C6" s="33" t="s">
        <v>16</v>
      </c>
      <c r="D6" s="33" t="s">
        <v>66</v>
      </c>
      <c r="E6" s="33" t="s">
        <v>18</v>
      </c>
      <c r="F6" s="34" t="s">
        <v>84</v>
      </c>
      <c r="G6" s="34" t="s">
        <v>67</v>
      </c>
      <c r="H6" s="34" t="s">
        <v>21</v>
      </c>
      <c r="I6" s="7" t="s">
        <v>68</v>
      </c>
    </row>
    <row r="7" spans="1:9" x14ac:dyDescent="0.2">
      <c r="A7" s="35">
        <v>1</v>
      </c>
      <c r="B7" s="36">
        <v>2015</v>
      </c>
      <c r="C7" s="37" t="s">
        <v>81</v>
      </c>
      <c r="D7" s="38" t="s">
        <v>82</v>
      </c>
      <c r="E7" s="39" t="s">
        <v>83</v>
      </c>
      <c r="F7" s="40" t="s">
        <v>85</v>
      </c>
      <c r="G7" s="40"/>
      <c r="H7" s="40"/>
      <c r="I7" s="41">
        <v>656.6</v>
      </c>
    </row>
    <row r="8" spans="1:9" ht="51" x14ac:dyDescent="0.2">
      <c r="A8" s="35">
        <v>2</v>
      </c>
      <c r="B8" s="36">
        <v>2015</v>
      </c>
      <c r="C8" s="37" t="s">
        <v>81</v>
      </c>
      <c r="D8" s="38"/>
      <c r="E8" s="39" t="s">
        <v>86</v>
      </c>
      <c r="F8" s="40" t="s">
        <v>87</v>
      </c>
      <c r="G8" s="40"/>
      <c r="H8" s="40"/>
      <c r="I8" s="41">
        <v>3255.55</v>
      </c>
    </row>
    <row r="9" spans="1:9" ht="25.5" x14ac:dyDescent="0.2">
      <c r="A9" s="35">
        <v>3</v>
      </c>
      <c r="B9" s="36">
        <v>2015</v>
      </c>
      <c r="C9" s="37" t="s">
        <v>81</v>
      </c>
      <c r="D9" s="38"/>
      <c r="E9" s="39" t="s">
        <v>88</v>
      </c>
      <c r="F9" s="40" t="s">
        <v>89</v>
      </c>
      <c r="G9" s="40"/>
      <c r="H9" s="40"/>
      <c r="I9" s="41">
        <v>41321.43</v>
      </c>
    </row>
    <row r="10" spans="1:9" ht="25.5" x14ac:dyDescent="0.2">
      <c r="A10" s="35">
        <v>4</v>
      </c>
      <c r="B10" s="36">
        <v>2015</v>
      </c>
      <c r="C10" s="37" t="s">
        <v>81</v>
      </c>
      <c r="D10" s="38"/>
      <c r="E10" s="39" t="s">
        <v>90</v>
      </c>
      <c r="F10" s="40" t="s">
        <v>91</v>
      </c>
      <c r="G10" s="40"/>
      <c r="H10" s="40"/>
      <c r="I10" s="41">
        <v>440.03</v>
      </c>
    </row>
    <row r="11" spans="1:9" ht="38.25" x14ac:dyDescent="0.2">
      <c r="A11" s="35">
        <v>5</v>
      </c>
      <c r="B11" s="36">
        <v>2015</v>
      </c>
      <c r="C11" s="37" t="s">
        <v>81</v>
      </c>
      <c r="D11" s="38"/>
      <c r="E11" s="39" t="s">
        <v>92</v>
      </c>
      <c r="F11" s="40" t="s">
        <v>93</v>
      </c>
      <c r="G11" s="40"/>
      <c r="H11" s="40"/>
      <c r="I11" s="41">
        <v>2793.81</v>
      </c>
    </row>
    <row r="12" spans="1:9" x14ac:dyDescent="0.2">
      <c r="A12" s="35"/>
      <c r="B12" s="36"/>
      <c r="C12" s="37"/>
      <c r="D12" s="38"/>
      <c r="E12" s="39"/>
      <c r="F12" s="40"/>
      <c r="G12" s="40"/>
      <c r="H12" s="40"/>
      <c r="I12" s="41"/>
    </row>
    <row r="13" spans="1:9" x14ac:dyDescent="0.2">
      <c r="A13" s="35"/>
      <c r="B13" s="36"/>
      <c r="C13" s="37"/>
      <c r="D13" s="38"/>
      <c r="E13" s="39"/>
      <c r="F13" s="40"/>
      <c r="G13" s="40"/>
      <c r="H13" s="40"/>
      <c r="I13" s="41"/>
    </row>
    <row r="14" spans="1:9" x14ac:dyDescent="0.2">
      <c r="A14" s="35"/>
      <c r="B14" s="36"/>
      <c r="C14" s="37"/>
      <c r="D14" s="38"/>
      <c r="E14" s="39"/>
      <c r="F14" s="40"/>
      <c r="G14" s="40"/>
      <c r="H14" s="40"/>
      <c r="I14" s="41"/>
    </row>
    <row r="15" spans="1:9" x14ac:dyDescent="0.2">
      <c r="A15" s="35"/>
      <c r="B15" s="36"/>
      <c r="C15" s="37"/>
      <c r="D15" s="38"/>
      <c r="E15" s="39"/>
      <c r="F15" s="40"/>
      <c r="G15" s="40"/>
      <c r="H15" s="40"/>
      <c r="I15" s="41"/>
    </row>
    <row r="16" spans="1:9" ht="15.75" thickBot="1" x14ac:dyDescent="0.25">
      <c r="A16" s="42"/>
      <c r="B16" s="103" t="s">
        <v>69</v>
      </c>
      <c r="C16" s="104"/>
      <c r="D16" s="104"/>
      <c r="E16" s="104"/>
      <c r="F16" s="104"/>
      <c r="G16" s="104"/>
      <c r="H16" s="105"/>
      <c r="I16" s="43">
        <f>'выборка 15'!AP15+'выборка 15'!AQ15</f>
        <v>471.24420000000003</v>
      </c>
    </row>
    <row r="17" spans="1:9" ht="15.75" thickBot="1" x14ac:dyDescent="0.3">
      <c r="A17" s="86" t="s">
        <v>70</v>
      </c>
      <c r="B17" s="87"/>
      <c r="C17" s="87"/>
      <c r="D17" s="44"/>
      <c r="E17" s="44"/>
      <c r="F17" s="44"/>
      <c r="G17" s="44"/>
      <c r="H17" s="44"/>
      <c r="I17" s="45">
        <f>SUM(I7:I16)</f>
        <v>48938.664199999999</v>
      </c>
    </row>
    <row r="18" spans="1:9" x14ac:dyDescent="0.2">
      <c r="A18" s="106"/>
      <c r="B18" s="106"/>
      <c r="C18" s="107"/>
      <c r="D18" s="107"/>
      <c r="E18" s="107"/>
      <c r="F18" s="107"/>
      <c r="G18" s="107"/>
      <c r="H18" s="107"/>
      <c r="I18" s="107"/>
    </row>
    <row r="22" spans="1:9" ht="15" x14ac:dyDescent="0.25">
      <c r="A22" s="101" t="s">
        <v>94</v>
      </c>
      <c r="B22" s="101"/>
      <c r="C22" s="101"/>
      <c r="D22" s="101"/>
      <c r="E22" s="101"/>
      <c r="F22" s="101"/>
      <c r="G22" s="101"/>
      <c r="H22" s="101"/>
      <c r="I22" s="101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расход   ТР </vt:lpstr>
      <vt:lpstr>расход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2018-02-26T11:39:39Z</cp:lastPrinted>
  <dcterms:created xsi:type="dcterms:W3CDTF">2015-02-24T21:57:31Z</dcterms:created>
  <dcterms:modified xsi:type="dcterms:W3CDTF">2019-01-12T17:13:01Z</dcterms:modified>
</cp:coreProperties>
</file>