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5"/>
  </bookViews>
  <sheets>
    <sheet name="выборка 15" sheetId="3" state="hidden" r:id="rId1"/>
    <sheet name="общий отчет по дому за 15 г" sheetId="1" state="hidden" r:id="rId2"/>
    <sheet name="отчет тек. ремонт 18" sheetId="7" r:id="rId3"/>
    <sheet name="расход по дому ТР 18" sheetId="8" r:id="rId4"/>
    <sheet name="Р И С отчет 18" sheetId="9" r:id="rId5"/>
    <sheet name="Р И Срасход18" sheetId="10" r:id="rId6"/>
    <sheet name="отчет сод. жилья" sheetId="5" state="hidden" r:id="rId7"/>
    <sheet name="расход по дому ТО" sheetId="6" state="hidden" r:id="rId8"/>
  </sheets>
  <calcPr calcId="145621" refMode="R1C1"/>
</workbook>
</file>

<file path=xl/calcChain.xml><?xml version="1.0" encoding="utf-8"?>
<calcChain xmlns="http://schemas.openxmlformats.org/spreadsheetml/2006/main">
  <c r="F9" i="3" l="1"/>
  <c r="H9" i="3" s="1"/>
  <c r="N9" i="3" s="1"/>
  <c r="D10" i="5"/>
  <c r="D9" i="5"/>
  <c r="AE9" i="3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K15" i="3" s="1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G16" i="5" l="1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<sst xmlns="http://schemas.openxmlformats.org/spreadsheetml/2006/main" count="160" uniqueCount="116">
  <si>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</si>
  <si>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</si>
  <si>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</si>
  <si>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</si>
  <si>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</si>
  <si>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</si>
  <si>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</si>
  <si>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</si>
  <si>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</si>
  <si>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</si>
  <si>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</si>
  <si>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</si>
  <si>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</si>
  <si>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</si>
  <si>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</si>
  <si>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</si>
  <si>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</si>
  <si>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</si>
  <si>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</si>
  <si>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</si>
  <si>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</si>
  <si>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</si>
  <si>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</si>
  <si>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</si>
  <si>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</si>
  <si>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</si>
  <si>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</si>
  <si>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</si>
  <si>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</si>
  <si>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</si>
  <si>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</si>
  <si>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</si>
  <si>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</si>
  <si>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</si>
  <si>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</si>
  <si>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</si>
  <si>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</si>
  <si>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</si>
  <si>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</si>
  <si>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</si>
  <si>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</si>
  <si>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</si>
  <si>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</si>
  <si>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</si>
  <si>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</si>
  <si>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</si>
  <si>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</si>
  <si>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</si>
  <si>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</si>
  <si>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</si>
  <si>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</si>
  <si>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</si>
  <si>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</si>
  <si>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</si>
  <si>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</si>
  <si>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</si>
  <si>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</si>
  <si>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</si>
  <si>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</si>
  <si>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</si>
  <si>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</si>
  <si>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</si>
  <si>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</si>
  <si>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</si>
  <si>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</si>
  <si>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</si>
  <si>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</si>
  <si>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</si>
  <si>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</si>
  <si>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</si>
  <si>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</si>
  <si>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</si>
  <si>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</si>
  <si>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</si>
  <si>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</si>
  <si>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</si>
  <si>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</si>
  <si>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</si>
  <si>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</si>
  <si>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</si>
  <si>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</si>
  <si>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</si>
  <si>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</si>
  <si>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</si>
  <si>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</si>
  <si>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покос травы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</si>
  <si>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</si>
  <si>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</si>
  <si>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</si>
  <si>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июнь</t>
  </si>
  <si>
    <t xml:space="preserve"> Ремонт жилья</t>
  </si>
  <si>
    <t xml:space="preserve"> Ремонт  жилья: итого</t>
  </si>
  <si>
    <t>переходящее сальдо на 01.01.17 г</t>
  </si>
  <si>
    <t>Информация о собранных и израсходованных денежных средствах по статье " Ремонт Жилья" за период с 01.01.2018 г по 30.06.2018 г по адресу ул. Свободы, 3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</si>
  <si>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</si>
  <si>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</si>
  <si>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 xml:space="preserve">Информация о выполненных работах по статье "Ремонт жилья" по адресу ул. ул. Свободы, 3  за период 01.01.2018 г по 30.06.2018 г </t>
  </si>
  <si>
    <t>апрель</t>
  </si>
  <si>
    <t>кв.1 ХВС</t>
  </si>
  <si>
    <t>смена труб ф 32мм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</si>
  <si>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</si>
  <si>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</si>
  <si>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</si>
  <si>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</si>
  <si>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</si>
  <si>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</si>
  <si>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</si>
  <si>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 Свободы,3</t>
  </si>
  <si>
    <t>акт</t>
  </si>
  <si>
    <t>номер</t>
  </si>
  <si>
    <t>июль</t>
  </si>
  <si>
    <t>территория</t>
  </si>
  <si>
    <t>ноябрь</t>
  </si>
  <si>
    <t>изготовление и доставка пескопасты</t>
  </si>
  <si>
    <t>Информация о выполненных работах по статье "Ремонт и  Содержание жилья"  за период с  01.07.2018 г по 31.12.2018 г по адресу  ул. Свободы, 3</t>
  </si>
  <si>
    <t>монтаж дымоходов и вентиляционных 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</si>
</sst>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6" fillId="0" borderId="3" xfId="0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4" fillId="0" borderId="12" xfId="0" applyNumberFormat="1" applyFont="1" applyBorder="1"/>
    <xf numFmtId="4" fontId="1" fillId="0" borderId="3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36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7" xfId="0" applyFont="1" applyBorder="1"/>
    <xf numFmtId="0" fontId="5" fillId="0" borderId="18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0" fillId="0" borderId="4" xfId="0" applyNumberFormat="1" applyBorder="1"/>
    <xf numFmtId="4" fontId="1" fillId="0" borderId="12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73</v>
      </c>
      <c r="AL2" s="17" t="s">
        <v>33</v>
      </c>
    </row>
    <row r="3" spans="1:38" x14ac:dyDescent="0.2">
      <c r="A3" s="12" t="s">
        <v>76</v>
      </c>
      <c r="B3" s="5">
        <v>757.57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76</v>
      </c>
      <c r="B4" s="5">
        <v>757.57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76</v>
      </c>
      <c r="B5" s="5">
        <v>757.57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76</v>
      </c>
      <c r="B6" s="5">
        <v>757.57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76</v>
      </c>
      <c r="B7" s="5">
        <v>757.57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76</v>
      </c>
      <c r="B8" s="5">
        <v>757.57</v>
      </c>
      <c r="C8" s="2">
        <v>2765.15</v>
      </c>
      <c r="D8" s="2">
        <v>0</v>
      </c>
      <c r="E8" s="18">
        <f t="shared" si="0"/>
        <v>2765.15</v>
      </c>
      <c r="F8" s="2">
        <v>198.93</v>
      </c>
      <c r="G8" s="2">
        <v>0</v>
      </c>
      <c r="H8" s="18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8">
        <f t="shared" si="4"/>
        <v>3166.62</v>
      </c>
      <c r="AH8" s="2">
        <v>227.81</v>
      </c>
      <c r="AI8" s="2">
        <v>0</v>
      </c>
      <c r="AJ8" s="18">
        <f t="shared" si="5"/>
        <v>227.81</v>
      </c>
      <c r="AK8" s="50">
        <f t="shared" si="6"/>
        <v>0.66225000000000001</v>
      </c>
      <c r="AL8" s="20">
        <f t="shared" si="7"/>
        <v>3.4171499999999999</v>
      </c>
    </row>
    <row r="9" spans="1:38" x14ac:dyDescent="0.2">
      <c r="A9" s="12" t="s">
        <v>76</v>
      </c>
      <c r="B9" s="5">
        <v>757.57</v>
      </c>
      <c r="C9" s="2">
        <v>0</v>
      </c>
      <c r="D9" s="2">
        <v>0</v>
      </c>
      <c r="E9" s="18">
        <f t="shared" si="0"/>
        <v>0</v>
      </c>
      <c r="F9" s="2">
        <f>2355.25-7.17</f>
        <v>2348.08</v>
      </c>
      <c r="G9" s="2">
        <v>0</v>
      </c>
      <c r="H9" s="18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8">
        <f t="shared" si="4"/>
        <v>2693.99</v>
      </c>
      <c r="AH9" s="2">
        <v>3961.8</v>
      </c>
      <c r="AI9" s="2">
        <v>0</v>
      </c>
      <c r="AJ9" s="18">
        <f t="shared" si="5"/>
        <v>3961.8</v>
      </c>
      <c r="AK9" s="50">
        <f t="shared" si="6"/>
        <v>11.42985</v>
      </c>
      <c r="AL9" s="20">
        <f t="shared" si="7"/>
        <v>59.427</v>
      </c>
    </row>
    <row r="10" spans="1:38" x14ac:dyDescent="0.2">
      <c r="A10" s="12" t="s">
        <v>76</v>
      </c>
      <c r="B10" s="5">
        <v>757.57</v>
      </c>
      <c r="C10" s="2">
        <v>0</v>
      </c>
      <c r="D10" s="2">
        <v>0</v>
      </c>
      <c r="E10" s="18">
        <f t="shared" si="0"/>
        <v>0</v>
      </c>
      <c r="F10" s="2">
        <v>152.57</v>
      </c>
      <c r="G10" s="2">
        <v>0</v>
      </c>
      <c r="H10" s="18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8">
        <f t="shared" si="4"/>
        <v>6075.74</v>
      </c>
      <c r="AH10" s="2">
        <v>2296.17</v>
      </c>
      <c r="AI10" s="2"/>
      <c r="AJ10" s="18">
        <f t="shared" si="5"/>
        <v>2296.17</v>
      </c>
      <c r="AK10" s="50">
        <f t="shared" si="6"/>
        <v>10.6593</v>
      </c>
      <c r="AL10" s="20">
        <f t="shared" si="7"/>
        <v>34.442549999999997</v>
      </c>
    </row>
    <row r="11" spans="1:38" x14ac:dyDescent="0.2">
      <c r="A11" s="12" t="s">
        <v>76</v>
      </c>
      <c r="B11" s="5">
        <v>757.57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76</v>
      </c>
      <c r="B12" s="5">
        <v>757.57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76</v>
      </c>
      <c r="B13" s="5">
        <v>757.57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76</v>
      </c>
      <c r="B14" s="5">
        <v>757.57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9">
        <f t="shared" si="8"/>
        <v>2765.15</v>
      </c>
      <c r="F15" s="9">
        <f t="shared" si="8"/>
        <v>2699.58</v>
      </c>
      <c r="G15" s="9">
        <f t="shared" si="8"/>
        <v>0</v>
      </c>
      <c r="H15" s="19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9">
        <f>SUM(AG3:AG14)</f>
        <v>11936.349999999999</v>
      </c>
      <c r="AH15" s="9">
        <f>SUM(AH3:AH14)</f>
        <v>6485.7800000000007</v>
      </c>
      <c r="AI15" s="9"/>
      <c r="AJ15" s="19">
        <f>SUM(AJ3:AJ14)</f>
        <v>6485.7800000000007</v>
      </c>
      <c r="AK15" s="19">
        <f t="shared" ref="AK15" si="10">SUM(AK3:AK14)</f>
        <v>22.7514</v>
      </c>
      <c r="AL15" s="21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31.140625" customWidth="1"/>
    <col min="3" max="3" width="20.140625" customWidth="1"/>
    <col min="4" max="4" width="20.42578125" customWidth="1"/>
    <col min="5" max="5" width="17.7109375" customWidth="1"/>
  </cols>
  <sheetData>
    <row r="2" spans="2:8" ht="51.75" customHeight="1" x14ac:dyDescent="0.4">
      <c r="B2" s="106" t="s">
        <v>12</v>
      </c>
      <c r="C2" s="106"/>
      <c r="D2" s="106"/>
      <c r="E2" s="106"/>
    </row>
    <row r="3" spans="2:8" ht="26.25" customHeight="1" x14ac:dyDescent="0.35">
      <c r="B3" s="105" t="s">
        <v>81</v>
      </c>
      <c r="C3" s="105"/>
      <c r="D3" s="105"/>
      <c r="E3" s="105"/>
      <c r="F3" s="1"/>
      <c r="G3" s="1"/>
      <c r="H3" s="1"/>
    </row>
    <row r="4" spans="2:8" ht="30" customHeight="1" thickBot="1" x14ac:dyDescent="0.25">
      <c r="B4" s="105"/>
      <c r="C4" s="105"/>
      <c r="D4" s="105"/>
      <c r="E4" s="105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86</v>
      </c>
      <c r="C6" s="53" t="e">
        <f>#REF!</f>
        <v>#REF!</v>
      </c>
      <c r="D6" s="53" t="e">
        <f>#REF!</f>
        <v>#REF!</v>
      </c>
      <c r="E6" s="64" t="e">
        <f>#REF!</f>
        <v>#REF!</v>
      </c>
    </row>
    <row r="7" spans="2:8" ht="25.5" x14ac:dyDescent="0.2">
      <c r="B7" s="54" t="s">
        <v>1</v>
      </c>
      <c r="C7" s="2">
        <f>'отчет сод. жилья'!B22</f>
        <v>1333.33</v>
      </c>
      <c r="D7" s="22">
        <f>'отчет сод. жилья'!C22</f>
        <v>885.06</v>
      </c>
      <c r="E7" s="65">
        <f>'отчет сод. жилья'!G24</f>
        <v>885.06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15'!U15</f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f>'выборка 15'!W15</f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4287.8500000000004</v>
      </c>
      <c r="D12" s="2">
        <f>'выборка 15'!Z15</f>
        <v>2876.77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2386.37</v>
      </c>
      <c r="D14" s="2">
        <f>'выборка 15'!AB15</f>
        <v>1516.76</v>
      </c>
      <c r="E14" s="55">
        <f>D14</f>
        <v>1516.76</v>
      </c>
    </row>
    <row r="15" spans="2:8" ht="26.25" thickBot="1" x14ac:dyDescent="0.25">
      <c r="B15" s="56" t="s">
        <v>9</v>
      </c>
      <c r="C15" s="57">
        <f>'выборка 15'!AC15</f>
        <v>4371.26</v>
      </c>
      <c r="D15" s="57">
        <f>'выборка 15'!AD15</f>
        <v>2906.54</v>
      </c>
      <c r="E15" s="58">
        <v>0</v>
      </c>
    </row>
    <row r="17" spans="2:5" ht="19.5" customHeight="1" x14ac:dyDescent="0.2">
      <c r="B17" s="66" t="s">
        <v>79</v>
      </c>
      <c r="C17" s="66"/>
      <c r="D17" s="66"/>
      <c r="E17" s="66"/>
    </row>
    <row r="19" spans="2:5" x14ac:dyDescent="0.2">
      <c r="B19" s="67" t="s">
        <v>87</v>
      </c>
      <c r="C19" s="67"/>
      <c r="D19" s="67"/>
      <c r="E19" s="67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workbookViewId="0">
      <selection sqref="A1:XFD1048576"/>
    </sheetView>
  </sheetViews>
  <sheetFormatPr defaultRowHeight="12.75" x14ac:dyDescent="0.2"/>
  <cols>
    <col min="1" max="1" width="27.28515625" customWidth="1"/>
    <col min="2" max="2" width="23.7109375" customWidth="1"/>
    <col min="3" max="3" width="28.140625" customWidth="1"/>
    <col min="4" max="4" width="23.42578125" customWidth="1"/>
  </cols>
  <sheetData>
    <row r="2" spans="1:4" ht="105" customHeight="1" x14ac:dyDescent="0.2">
      <c r="A2" s="107" t="s">
        <v>93</v>
      </c>
      <c r="B2" s="107"/>
      <c r="C2" s="107"/>
      <c r="D2" s="107"/>
    </row>
    <row r="3" spans="1:4" ht="23.25" x14ac:dyDescent="0.35">
      <c r="A3" s="72"/>
      <c r="B3" s="72"/>
      <c r="C3" s="72"/>
      <c r="D3" s="72"/>
    </row>
    <row r="4" spans="1:4" ht="13.5" thickBot="1" x14ac:dyDescent="0.25"/>
    <row r="5" spans="1:4" ht="60" customHeight="1" thickBot="1" x14ac:dyDescent="0.25">
      <c r="A5" s="24"/>
      <c r="B5" s="77" t="s">
        <v>55</v>
      </c>
      <c r="C5" s="77" t="s">
        <v>56</v>
      </c>
      <c r="D5" s="78" t="s">
        <v>57</v>
      </c>
    </row>
    <row r="6" spans="1:4" ht="19.5" customHeight="1" x14ac:dyDescent="0.25">
      <c r="A6" s="108" t="s">
        <v>92</v>
      </c>
      <c r="B6" s="108"/>
      <c r="C6" s="82">
        <v>128912.09895</v>
      </c>
      <c r="D6" s="68"/>
    </row>
    <row r="7" spans="1:4" ht="17.25" customHeight="1" thickBot="1" x14ac:dyDescent="0.25">
      <c r="A7" s="4" t="s">
        <v>90</v>
      </c>
      <c r="B7" s="79">
        <v>19719.780000000002</v>
      </c>
      <c r="C7" s="79">
        <v>17040.61</v>
      </c>
      <c r="D7" s="80">
        <v>50995.276320000004</v>
      </c>
    </row>
    <row r="8" spans="1:4" ht="21" customHeight="1" thickBot="1" x14ac:dyDescent="0.3">
      <c r="A8" s="26" t="s">
        <v>91</v>
      </c>
      <c r="B8" s="81">
        <v>19719.780000000002</v>
      </c>
      <c r="C8" s="81">
        <v>145952.70895</v>
      </c>
      <c r="D8" s="81">
        <v>50995.276320000004</v>
      </c>
    </row>
    <row r="9" spans="1:4" ht="15" x14ac:dyDescent="0.25">
      <c r="A9" s="69"/>
      <c r="B9" s="69"/>
      <c r="C9" s="69"/>
      <c r="D9" s="70"/>
    </row>
    <row r="10" spans="1:4" ht="15" x14ac:dyDescent="0.25">
      <c r="A10" s="73" t="s">
        <v>94</v>
      </c>
      <c r="B10" s="73"/>
      <c r="C10" s="73"/>
      <c r="D10" s="83">
        <v>94957.432629999996</v>
      </c>
    </row>
    <row r="11" spans="1:4" ht="15.75" x14ac:dyDescent="0.25">
      <c r="A11" s="71"/>
      <c r="B11" s="71"/>
      <c r="C11" s="71"/>
      <c r="D11" s="71"/>
    </row>
    <row r="12" spans="1:4" ht="15.75" customHeight="1" x14ac:dyDescent="0.2">
      <c r="A12" s="74" t="s">
        <v>95</v>
      </c>
      <c r="B12" s="75"/>
      <c r="C12" s="75"/>
      <c r="D12" s="84">
        <v>13867.11</v>
      </c>
    </row>
    <row r="13" spans="1:4" ht="15.75" x14ac:dyDescent="0.25">
      <c r="A13" s="71"/>
      <c r="B13" s="71"/>
      <c r="C13" s="71"/>
      <c r="D13" s="71"/>
    </row>
    <row r="14" spans="1:4" ht="15.75" customHeight="1" x14ac:dyDescent="0.2"/>
    <row r="15" spans="1:4" x14ac:dyDescent="0.2">
      <c r="A15" s="66" t="s">
        <v>88</v>
      </c>
      <c r="B15" s="66"/>
      <c r="C15" s="66"/>
      <c r="D15" s="66"/>
    </row>
  </sheetData>
  <mergeCells count="2">
    <mergeCell ref="A2:D2"/>
    <mergeCell ref="A6:B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1.5703125" customWidth="1"/>
    <col min="6" max="6" width="15.140625" customWidth="1"/>
  </cols>
  <sheetData>
    <row r="1" spans="1:6" ht="93.75" customHeight="1" thickBot="1" x14ac:dyDescent="0.25">
      <c r="A1" s="117" t="s">
        <v>96</v>
      </c>
      <c r="B1" s="117"/>
      <c r="C1" s="117"/>
      <c r="D1" s="117"/>
      <c r="E1" s="117"/>
      <c r="F1" s="117"/>
    </row>
    <row r="2" spans="1:6" ht="16.5" customHeight="1" x14ac:dyDescent="0.2">
      <c r="A2" s="113" t="s">
        <v>14</v>
      </c>
      <c r="B2" s="115" t="s">
        <v>15</v>
      </c>
      <c r="C2" s="115" t="s">
        <v>16</v>
      </c>
      <c r="D2" s="115" t="s">
        <v>17</v>
      </c>
      <c r="E2" s="115" t="s">
        <v>18</v>
      </c>
      <c r="F2" s="115" t="s">
        <v>19</v>
      </c>
    </row>
    <row r="3" spans="1:6" ht="29.25" customHeight="1" x14ac:dyDescent="0.2">
      <c r="A3" s="114"/>
      <c r="B3" s="116"/>
      <c r="C3" s="116"/>
      <c r="D3" s="116"/>
      <c r="E3" s="116"/>
      <c r="F3" s="116"/>
    </row>
    <row r="4" spans="1:6" ht="12.75" customHeight="1" x14ac:dyDescent="0.2">
      <c r="A4" s="76">
        <v>1</v>
      </c>
      <c r="B4" s="76">
        <v>2018</v>
      </c>
      <c r="C4" s="76" t="s">
        <v>97</v>
      </c>
      <c r="D4" s="76" t="s">
        <v>98</v>
      </c>
      <c r="E4" s="104" t="s">
        <v>99</v>
      </c>
      <c r="F4" s="102">
        <v>5544</v>
      </c>
    </row>
    <row r="5" spans="1:6" ht="12.75" customHeight="1" x14ac:dyDescent="0.2">
      <c r="A5" s="76">
        <v>2</v>
      </c>
      <c r="B5" s="76">
        <v>2018</v>
      </c>
      <c r="C5" s="76" t="s">
        <v>89</v>
      </c>
      <c r="D5" s="76"/>
      <c r="E5" s="104" t="s">
        <v>115</v>
      </c>
      <c r="F5" s="102">
        <v>44709.04</v>
      </c>
    </row>
    <row r="6" spans="1:6" ht="13.5" thickBot="1" x14ac:dyDescent="0.25">
      <c r="A6" s="109" t="s">
        <v>21</v>
      </c>
      <c r="B6" s="110"/>
      <c r="C6" s="110"/>
      <c r="D6" s="110"/>
      <c r="E6" s="110"/>
      <c r="F6" s="102">
        <v>742.23632000000009</v>
      </c>
    </row>
    <row r="7" spans="1:6" ht="15.75" thickBot="1" x14ac:dyDescent="0.3">
      <c r="A7" s="111" t="s">
        <v>22</v>
      </c>
      <c r="B7" s="112"/>
      <c r="C7" s="112"/>
      <c r="D7" s="112"/>
      <c r="E7" s="112"/>
      <c r="F7" s="103">
        <v>50995.276320000004</v>
      </c>
    </row>
    <row r="11" spans="1:6" x14ac:dyDescent="0.2">
      <c r="A11" s="66" t="s">
        <v>88</v>
      </c>
      <c r="B11" s="66"/>
      <c r="C11" s="66"/>
      <c r="D11" s="66"/>
      <c r="E11" s="66"/>
    </row>
  </sheetData>
  <mergeCells count="9">
    <mergeCell ref="A6:E6"/>
    <mergeCell ref="A7:E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4.75" customHeight="1" x14ac:dyDescent="0.2">
      <c r="A2" s="107" t="s">
        <v>107</v>
      </c>
      <c r="B2" s="107"/>
      <c r="C2" s="107"/>
      <c r="D2" s="107"/>
    </row>
    <row r="3" spans="1:4" ht="23.25" x14ac:dyDescent="0.35">
      <c r="A3" s="85"/>
      <c r="B3" s="85"/>
      <c r="C3" s="85"/>
      <c r="D3" s="85"/>
    </row>
    <row r="4" spans="1:4" ht="13.5" thickBot="1" x14ac:dyDescent="0.25"/>
    <row r="5" spans="1:4" ht="31.5" x14ac:dyDescent="0.2">
      <c r="A5" s="87"/>
      <c r="B5" s="88" t="s">
        <v>55</v>
      </c>
      <c r="C5" s="88" t="s">
        <v>56</v>
      </c>
      <c r="D5" s="88" t="s">
        <v>57</v>
      </c>
    </row>
    <row r="6" spans="1:4" ht="18.75" customHeight="1" x14ac:dyDescent="0.2">
      <c r="A6" s="89" t="s">
        <v>100</v>
      </c>
      <c r="B6" s="90"/>
      <c r="C6" s="91">
        <v>162278.89417000001</v>
      </c>
      <c r="D6" s="90"/>
    </row>
    <row r="7" spans="1:4" ht="23.25" customHeight="1" x14ac:dyDescent="0.2">
      <c r="A7" s="12" t="s">
        <v>101</v>
      </c>
      <c r="B7" s="79">
        <v>48981.48</v>
      </c>
      <c r="C7" s="79">
        <v>47013.239999999991</v>
      </c>
      <c r="D7" s="92">
        <v>6224.5740800000003</v>
      </c>
    </row>
    <row r="8" spans="1:4" ht="25.5" x14ac:dyDescent="0.2">
      <c r="A8" s="3" t="s">
        <v>62</v>
      </c>
      <c r="B8" s="93">
        <v>0</v>
      </c>
      <c r="C8" s="93"/>
      <c r="D8" s="93">
        <v>9087.48</v>
      </c>
    </row>
    <row r="9" spans="1:4" ht="39" thickBot="1" x14ac:dyDescent="0.25">
      <c r="A9" s="3" t="s">
        <v>63</v>
      </c>
      <c r="B9" s="93">
        <v>0</v>
      </c>
      <c r="C9" s="93"/>
      <c r="D9" s="92">
        <v>3271.4927999999995</v>
      </c>
    </row>
    <row r="10" spans="1:4" ht="15.75" thickBot="1" x14ac:dyDescent="0.3">
      <c r="A10" s="26" t="s">
        <v>102</v>
      </c>
      <c r="B10" s="81">
        <v>48981.48</v>
      </c>
      <c r="C10" s="81">
        <v>209292.13417</v>
      </c>
      <c r="D10" s="94">
        <v>18583.546879999998</v>
      </c>
    </row>
    <row r="12" spans="1:4" ht="15.75" hidden="1" x14ac:dyDescent="0.25">
      <c r="A12" s="118" t="s">
        <v>103</v>
      </c>
      <c r="B12" s="118"/>
      <c r="C12" s="118"/>
      <c r="D12" s="95">
        <v>190708.58729</v>
      </c>
    </row>
    <row r="13" spans="1:4" ht="15" x14ac:dyDescent="0.25">
      <c r="A13" s="73" t="s">
        <v>104</v>
      </c>
      <c r="B13" s="73"/>
      <c r="C13" s="73"/>
      <c r="D13" s="83">
        <v>190708.58729</v>
      </c>
    </row>
    <row r="15" spans="1:4" ht="15.75" x14ac:dyDescent="0.25">
      <c r="A15" s="86"/>
      <c r="B15" s="86"/>
      <c r="C15" s="86"/>
      <c r="D15" s="86"/>
    </row>
    <row r="16" spans="1:4" ht="15.75" x14ac:dyDescent="0.25">
      <c r="A16" s="86"/>
      <c r="B16" s="86"/>
      <c r="C16" s="86"/>
      <c r="D16" s="86"/>
    </row>
    <row r="17" spans="1:4" x14ac:dyDescent="0.2">
      <c r="A17" s="74" t="s">
        <v>105</v>
      </c>
      <c r="B17" s="75"/>
      <c r="C17" s="75"/>
      <c r="D17" s="84">
        <v>11398.56</v>
      </c>
    </row>
    <row r="18" spans="1:4" ht="15.75" x14ac:dyDescent="0.25">
      <c r="A18" s="86"/>
      <c r="B18" s="86"/>
      <c r="C18" s="86"/>
      <c r="D18" s="86"/>
    </row>
    <row r="19" spans="1:4" ht="12.75" customHeight="1" x14ac:dyDescent="0.2">
      <c r="A19" s="66" t="s">
        <v>106</v>
      </c>
      <c r="B19" s="66"/>
      <c r="C19" s="66"/>
      <c r="D19" s="6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02.75" customHeight="1" thickBot="1" x14ac:dyDescent="0.25">
      <c r="A1" s="117" t="s">
        <v>114</v>
      </c>
      <c r="B1" s="117"/>
      <c r="C1" s="117"/>
      <c r="D1" s="117"/>
      <c r="E1" s="117"/>
      <c r="F1" s="117"/>
      <c r="G1" s="117"/>
      <c r="H1" s="117"/>
    </row>
    <row r="2" spans="1:8" ht="15.75" x14ac:dyDescent="0.25">
      <c r="A2" s="113" t="s">
        <v>14</v>
      </c>
      <c r="B2" s="115" t="s">
        <v>15</v>
      </c>
      <c r="C2" s="115" t="s">
        <v>16</v>
      </c>
      <c r="D2" s="115" t="s">
        <v>17</v>
      </c>
      <c r="E2" s="115" t="s">
        <v>18</v>
      </c>
      <c r="F2" s="115" t="s">
        <v>19</v>
      </c>
      <c r="G2" s="125" t="s">
        <v>108</v>
      </c>
      <c r="H2" s="126"/>
    </row>
    <row r="3" spans="1:8" ht="16.5" thickBot="1" x14ac:dyDescent="0.3">
      <c r="A3" s="123"/>
      <c r="B3" s="124"/>
      <c r="C3" s="124"/>
      <c r="D3" s="124"/>
      <c r="E3" s="124"/>
      <c r="F3" s="124"/>
      <c r="G3" s="96" t="s">
        <v>109</v>
      </c>
      <c r="H3" s="97" t="s">
        <v>20</v>
      </c>
    </row>
    <row r="4" spans="1:8" x14ac:dyDescent="0.2">
      <c r="A4" s="98">
        <v>1</v>
      </c>
      <c r="B4" s="98">
        <v>2018</v>
      </c>
      <c r="C4" s="98" t="s">
        <v>110</v>
      </c>
      <c r="D4" s="99" t="s">
        <v>111</v>
      </c>
      <c r="E4" s="100" t="s">
        <v>85</v>
      </c>
      <c r="F4" s="101">
        <v>2428</v>
      </c>
      <c r="G4" s="8"/>
      <c r="H4" s="8"/>
    </row>
    <row r="5" spans="1:8" x14ac:dyDescent="0.2">
      <c r="A5" s="98">
        <v>2</v>
      </c>
      <c r="B5" s="98">
        <v>2018</v>
      </c>
      <c r="C5" s="98" t="s">
        <v>112</v>
      </c>
      <c r="D5" s="99" t="s">
        <v>111</v>
      </c>
      <c r="E5" s="100" t="s">
        <v>113</v>
      </c>
      <c r="F5" s="101">
        <v>1022</v>
      </c>
      <c r="G5" s="8"/>
      <c r="H5" s="8"/>
    </row>
    <row r="6" spans="1:8" ht="13.5" thickBot="1" x14ac:dyDescent="0.25">
      <c r="A6" s="119" t="s">
        <v>21</v>
      </c>
      <c r="B6" s="120"/>
      <c r="C6" s="120"/>
      <c r="D6" s="120"/>
      <c r="E6" s="120"/>
      <c r="F6" s="102">
        <v>2774.5740799999999</v>
      </c>
      <c r="G6" s="8"/>
      <c r="H6" s="8"/>
    </row>
    <row r="7" spans="1:8" ht="15.75" thickBot="1" x14ac:dyDescent="0.3">
      <c r="A7" s="111" t="s">
        <v>22</v>
      </c>
      <c r="B7" s="112"/>
      <c r="C7" s="112"/>
      <c r="D7" s="112"/>
      <c r="E7" s="112"/>
      <c r="F7" s="103">
        <v>6224.5740800000003</v>
      </c>
      <c r="G7" s="121"/>
      <c r="H7" s="122"/>
    </row>
    <row r="10" spans="1:8" ht="12.75" customHeight="1" x14ac:dyDescent="0.2">
      <c r="A10" s="66" t="s">
        <v>106</v>
      </c>
      <c r="B10" s="66"/>
      <c r="C10" s="66"/>
      <c r="D10" s="66"/>
      <c r="E10" s="66"/>
    </row>
  </sheetData>
  <mergeCells count="11">
    <mergeCell ref="A6:E6"/>
    <mergeCell ref="A7:E7"/>
    <mergeCell ref="G7:H7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7" t="s">
        <v>83</v>
      </c>
      <c r="B3" s="127"/>
      <c r="C3" s="127"/>
      <c r="D3" s="127"/>
      <c r="E3" s="127"/>
      <c r="F3" s="127"/>
      <c r="G3" s="127"/>
    </row>
    <row r="5" spans="1:7" ht="15.75" x14ac:dyDescent="0.25">
      <c r="A5" s="118" t="s">
        <v>78</v>
      </c>
      <c r="B5" s="118"/>
      <c r="C5" s="118"/>
      <c r="D5" s="118"/>
      <c r="E5" s="118"/>
      <c r="F5" s="118"/>
      <c r="G5" s="23">
        <v>9384.8799999999992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61</v>
      </c>
      <c r="B8" s="5">
        <f>'выборка 15'!AG15</f>
        <v>11936.349999999999</v>
      </c>
      <c r="C8" s="5">
        <f>'выборка 15'!AJ15</f>
        <v>6485.7800000000007</v>
      </c>
      <c r="D8" s="32">
        <f>'расход по дому ТО'!H17</f>
        <v>120.0381</v>
      </c>
      <c r="E8" s="5">
        <v>-3916.27</v>
      </c>
      <c r="F8" s="5"/>
      <c r="G8" s="129">
        <f>C14-D14</f>
        <v>3502.1273000000001</v>
      </c>
    </row>
    <row r="9" spans="1:7" ht="33" customHeight="1" x14ac:dyDescent="0.2">
      <c r="A9" s="3" t="s">
        <v>62</v>
      </c>
      <c r="B9" s="2">
        <v>0</v>
      </c>
      <c r="C9" s="2">
        <v>0</v>
      </c>
      <c r="D9" s="32">
        <f>('выборка 15'!B3*1.74)*2</f>
        <v>2636.3436000000002</v>
      </c>
      <c r="E9" s="2"/>
      <c r="F9" s="2"/>
      <c r="G9" s="130"/>
    </row>
    <row r="10" spans="1:7" ht="31.5" customHeight="1" x14ac:dyDescent="0.2">
      <c r="A10" s="3" t="s">
        <v>63</v>
      </c>
      <c r="B10" s="2"/>
      <c r="C10" s="2"/>
      <c r="D10" s="32">
        <f>('выборка 15'!B4*0.15)*2</f>
        <v>227.27100000000002</v>
      </c>
      <c r="E10" s="2"/>
      <c r="F10" s="2"/>
      <c r="G10" s="130"/>
    </row>
    <row r="11" spans="1:7" ht="15" customHeight="1" x14ac:dyDescent="0.2">
      <c r="A11" s="4" t="s">
        <v>64</v>
      </c>
      <c r="B11" s="2">
        <v>0</v>
      </c>
      <c r="C11" s="2">
        <v>0</v>
      </c>
      <c r="D11" s="32"/>
      <c r="E11" s="2"/>
      <c r="F11" s="2"/>
      <c r="G11" s="130"/>
    </row>
    <row r="12" spans="1:7" ht="26.25" customHeight="1" x14ac:dyDescent="0.2">
      <c r="A12" s="3" t="s">
        <v>65</v>
      </c>
      <c r="B12" s="2">
        <v>0</v>
      </c>
      <c r="C12" s="2">
        <v>0</v>
      </c>
      <c r="D12" s="32"/>
      <c r="E12" s="2"/>
      <c r="F12" s="2"/>
      <c r="G12" s="130"/>
    </row>
    <row r="13" spans="1:7" ht="34.5" customHeight="1" thickBot="1" x14ac:dyDescent="0.25">
      <c r="A13" s="33" t="s">
        <v>66</v>
      </c>
      <c r="B13" s="8">
        <v>0</v>
      </c>
      <c r="C13" s="8">
        <v>0</v>
      </c>
      <c r="D13" s="60"/>
      <c r="E13" s="8"/>
      <c r="F13" s="8"/>
      <c r="G13" s="130"/>
    </row>
    <row r="14" spans="1:7" ht="15" customHeight="1" thickBot="1" x14ac:dyDescent="0.3">
      <c r="A14" s="26" t="s">
        <v>74</v>
      </c>
      <c r="B14" s="27">
        <f t="shared" ref="B14:C14" si="0">SUM(B8:B13)</f>
        <v>11936.349999999999</v>
      </c>
      <c r="C14" s="27">
        <f t="shared" si="0"/>
        <v>6485.7800000000007</v>
      </c>
      <c r="D14" s="28">
        <f>SUM(D8:D13)</f>
        <v>2983.6527000000006</v>
      </c>
      <c r="E14" s="27">
        <f>SUM(E8:E13)</f>
        <v>-3916.27</v>
      </c>
      <c r="F14" s="27"/>
      <c r="G14" s="51">
        <f>SUM(G8)</f>
        <v>3502.1273000000001</v>
      </c>
    </row>
    <row r="15" spans="1:7" ht="15" customHeight="1" x14ac:dyDescent="0.25">
      <c r="A15" s="59"/>
      <c r="B15" s="59"/>
      <c r="C15" s="59"/>
      <c r="D15" s="59"/>
      <c r="E15" s="59"/>
      <c r="F15" s="59"/>
      <c r="G15" s="59"/>
    </row>
    <row r="16" spans="1:7" ht="15.75" x14ac:dyDescent="0.25">
      <c r="A16" s="118" t="s">
        <v>84</v>
      </c>
      <c r="B16" s="118"/>
      <c r="C16" s="118"/>
      <c r="D16" s="118"/>
      <c r="E16" s="118"/>
      <c r="F16" s="118"/>
      <c r="G16" s="29">
        <f>G5+C14-D14</f>
        <v>12887.007299999999</v>
      </c>
    </row>
    <row r="17" spans="1:7" ht="15" customHeight="1" x14ac:dyDescent="0.25">
      <c r="A17" s="59"/>
      <c r="B17" s="59"/>
      <c r="C17" s="59"/>
      <c r="D17" s="59"/>
      <c r="E17" s="59"/>
      <c r="F17" s="59"/>
      <c r="G17" s="59"/>
    </row>
    <row r="18" spans="1:7" ht="15" customHeight="1" x14ac:dyDescent="0.25">
      <c r="A18" s="59"/>
      <c r="B18" s="59"/>
      <c r="C18" s="59"/>
      <c r="D18" s="59"/>
      <c r="E18" s="59"/>
      <c r="F18" s="59"/>
      <c r="G18" s="59"/>
    </row>
    <row r="19" spans="1:7" ht="15" customHeight="1" x14ac:dyDescent="0.25">
      <c r="A19" s="59"/>
      <c r="B19" s="59"/>
      <c r="C19" s="59"/>
      <c r="D19" s="59"/>
      <c r="E19" s="59"/>
      <c r="F19" s="59"/>
      <c r="G19" s="59"/>
    </row>
    <row r="20" spans="1:7" ht="15.75" x14ac:dyDescent="0.25">
      <c r="A20" s="118" t="s">
        <v>78</v>
      </c>
      <c r="B20" s="118"/>
      <c r="C20" s="118"/>
      <c r="D20" s="118"/>
      <c r="E20" s="118"/>
      <c r="F20" s="118"/>
      <c r="G20" s="29">
        <v>0</v>
      </c>
    </row>
    <row r="21" spans="1:7" ht="15" customHeight="1" thickBot="1" x14ac:dyDescent="0.3">
      <c r="A21" s="59"/>
      <c r="B21" s="59"/>
      <c r="C21" s="59"/>
      <c r="D21" s="59"/>
      <c r="E21" s="59"/>
      <c r="F21" s="59"/>
      <c r="G21" s="59"/>
    </row>
    <row r="22" spans="1:7" ht="15" customHeight="1" thickBot="1" x14ac:dyDescent="0.25">
      <c r="A22" s="61" t="s">
        <v>75</v>
      </c>
      <c r="B22" s="19">
        <f>'выборка 15'!O15</f>
        <v>1333.33</v>
      </c>
      <c r="C22" s="19">
        <f>'выборка 15'!P15</f>
        <v>885.06</v>
      </c>
      <c r="D22" s="62">
        <v>0</v>
      </c>
      <c r="E22" s="19">
        <v>-90.35</v>
      </c>
      <c r="F22" s="19">
        <v>0</v>
      </c>
      <c r="G22" s="63">
        <f>C22-D22</f>
        <v>885.06</v>
      </c>
    </row>
    <row r="23" spans="1:7" x14ac:dyDescent="0.2">
      <c r="G23" s="34"/>
    </row>
    <row r="24" spans="1:7" ht="15.75" x14ac:dyDescent="0.25">
      <c r="A24" s="118" t="s">
        <v>84</v>
      </c>
      <c r="B24" s="118"/>
      <c r="C24" s="118"/>
      <c r="D24" s="118"/>
      <c r="E24" s="118"/>
      <c r="F24" s="118"/>
      <c r="G24" s="29">
        <f>G20+C22-D22</f>
        <v>885.06</v>
      </c>
    </row>
    <row r="27" spans="1:7" x14ac:dyDescent="0.2">
      <c r="A27" s="128" t="s">
        <v>80</v>
      </c>
      <c r="B27" s="128"/>
      <c r="C27" s="128"/>
      <c r="D27" s="128"/>
      <c r="E27" s="12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2" t="s">
        <v>67</v>
      </c>
      <c r="B2" s="132"/>
      <c r="C2" s="132"/>
      <c r="D2" s="132"/>
      <c r="E2" s="132"/>
      <c r="F2" s="132"/>
      <c r="G2" s="132"/>
      <c r="H2" s="132"/>
    </row>
    <row r="3" spans="1:8" ht="17.25" x14ac:dyDescent="0.3">
      <c r="A3" s="132" t="s">
        <v>77</v>
      </c>
      <c r="B3" s="132"/>
      <c r="C3" s="132"/>
      <c r="D3" s="132"/>
      <c r="E3" s="132"/>
      <c r="F3" s="132"/>
      <c r="G3" s="132"/>
      <c r="H3" s="132"/>
    </row>
    <row r="4" spans="1:8" ht="17.25" x14ac:dyDescent="0.3">
      <c r="A4" s="132" t="s">
        <v>82</v>
      </c>
      <c r="B4" s="132"/>
      <c r="C4" s="132"/>
      <c r="D4" s="132"/>
      <c r="E4" s="132"/>
      <c r="F4" s="132"/>
      <c r="G4" s="132"/>
      <c r="H4" s="132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68</v>
      </c>
      <c r="E6" s="37" t="s">
        <v>18</v>
      </c>
      <c r="F6" s="38" t="s">
        <v>69</v>
      </c>
      <c r="G6" s="38" t="s">
        <v>20</v>
      </c>
      <c r="H6" s="7" t="s">
        <v>70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33" t="s">
        <v>71</v>
      </c>
      <c r="C16" s="134"/>
      <c r="D16" s="134"/>
      <c r="E16" s="134"/>
      <c r="F16" s="134"/>
      <c r="G16" s="135"/>
      <c r="H16" s="47">
        <f>'выборка 15'!AK15+'выборка 15'!AL15</f>
        <v>120.0381</v>
      </c>
    </row>
    <row r="17" spans="1:8" ht="15.75" thickBot="1" x14ac:dyDescent="0.3">
      <c r="A17" s="111" t="s">
        <v>72</v>
      </c>
      <c r="B17" s="112"/>
      <c r="C17" s="112"/>
      <c r="D17" s="48"/>
      <c r="E17" s="48"/>
      <c r="F17" s="48"/>
      <c r="G17" s="48"/>
      <c r="H17" s="49">
        <f>SUM(H7:H16)</f>
        <v>120.0381</v>
      </c>
    </row>
    <row r="18" spans="1:8" x14ac:dyDescent="0.2">
      <c r="A18" s="136"/>
      <c r="B18" s="136"/>
      <c r="C18" s="137"/>
      <c r="D18" s="137"/>
      <c r="E18" s="137"/>
      <c r="F18" s="137"/>
      <c r="G18" s="137"/>
      <c r="H18" s="137"/>
    </row>
    <row r="22" spans="1:8" ht="15" x14ac:dyDescent="0.25">
      <c r="A22" s="131" t="s">
        <v>79</v>
      </c>
      <c r="B22" s="131"/>
      <c r="C22" s="131"/>
      <c r="D22" s="131"/>
      <c r="E22" s="131"/>
      <c r="F22" s="131"/>
      <c r="G22" s="131"/>
      <c r="H22" s="13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 18</vt:lpstr>
      <vt:lpstr>расход по дому ТР 18</vt:lpstr>
      <vt:lpstr>Р И С отчет 18</vt:lpstr>
      <vt:lpstr>Р И Срасход18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2019-02-28T10:41:20Z</cp:lastPrinted>
  <dcterms:created xsi:type="dcterms:W3CDTF">2015-02-24T21:57:31Z</dcterms:created>
  <dcterms:modified xsi:type="dcterms:W3CDTF">2019-03-11T08:21:00Z</dcterms:modified>
</cp:coreProperties>
</file>