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7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ТР" sheetId="7" r:id="rId5"/>
    <sheet name="расход ТР" sheetId="8" r:id="rId6"/>
    <sheet name="Р и С очет18" sheetId="9" r:id="rId7"/>
    <sheet name="Р и Срасход18" sheetId="10" r:id="rId8"/>
  </sheets>
  <calcPr calcId="145621" refMode="R1C1"/>
</workbook>
</file>

<file path=xl/calcChain.xml><?xml version="1.0" encoding="utf-8"?>
<calcChain xmlns="http://schemas.openxmlformats.org/spreadsheetml/2006/main">
  <c r="AI15" i="3" l="1"/>
  <c r="AF15" i="3"/>
  <c r="E8" i="1"/>
  <c r="E7" i="1"/>
  <c r="AK14" i="3"/>
  <c r="AK13" i="3"/>
  <c r="AK12" i="3"/>
  <c r="AK11" i="3"/>
  <c r="AK10" i="3"/>
  <c r="AK9" i="3"/>
  <c r="AK8" i="3"/>
  <c r="AK7" i="3"/>
  <c r="AK6" i="3"/>
  <c r="AK5" i="3"/>
  <c r="AK15" i="3" s="1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L15" i="3" l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C12" i="1" s="1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8" i="1" l="1"/>
  <c r="C8" i="1"/>
  <c r="N15" i="3"/>
  <c r="I11" i="2" s="1"/>
  <c r="I12" i="2" s="1"/>
  <c r="D7" i="1" l="1"/>
  <c r="F7" i="1"/>
  <c r="F8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<sst xmlns="http://schemas.openxmlformats.org/spreadsheetml/2006/main" count="179" uniqueCount="130">
  <si>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</si>
  <si>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</si>
  <si>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</si>
  <si>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</si>
  <si>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</si>
  <si>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</si>
  <si>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</si>
  <si>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</si>
  <si>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</si>
  <si>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</si>
  <si>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</si>
  <si>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</si>
  <si>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</si>
  <si>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</si>
  <si>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</si>
  <si>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</si>
  <si>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</si>
  <si>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</si>
  <si>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</si>
  <si>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</si>
  <si>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</si>
  <si>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</si>
  <si>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</si>
  <si>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</si>
  <si>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</si>
  <si>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</si>
  <si>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</si>
  <si>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</si>
  <si>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</si>
  <si>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</si>
  <si>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</si>
  <si>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</si>
  <si>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</si>
  <si>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</si>
  <si>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</si>
  <si>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</si>
  <si>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</si>
  <si>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</si>
  <si>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</si>
  <si>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</si>
  <si>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</si>
  <si>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</si>
  <si>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</si>
  <si>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</si>
  <si>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</si>
  <si>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</si>
  <si>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</si>
  <si>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</si>
  <si>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</si>
  <si>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</si>
  <si>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</si>
  <si>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</si>
  <si>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</si>
  <si>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</si>
  <si>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</si>
  <si>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</si>
  <si>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</si>
  <si>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</si>
  <si>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</si>
  <si>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</si>
  <si>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</si>
  <si>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</si>
  <si>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</si>
  <si>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</si>
  <si>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</si>
  <si>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</si>
  <si>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</si>
  <si>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</si>
  <si>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</si>
  <si>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</si>
  <si>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</si>
  <si>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</si>
  <si>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</si>
  <si>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</si>
  <si>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</si>
  <si>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</si>
  <si>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</si>
  <si>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</si>
  <si>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</si>
  <si>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</si>
  <si>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</si>
  <si>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</si>
  <si>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Виноградная, 21Б</t>
  </si>
  <si>
    <t>в доме по адресу ул. Виноградная, 21Б</t>
  </si>
  <si>
    <t>Остаток денежных средств дома на 01.06.2015 г</t>
  </si>
  <si>
    <t>июнь</t>
  </si>
  <si>
    <t>Генеральный директор ООО У0 "ТаганСервис"____________________________________________Брехов Ю.А.</t>
  </si>
  <si>
    <t>в доме по  адресу Виноградная, 21Б за период с 01.06.2015 по 31.07.2015гг.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</si>
  <si>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</si>
  <si>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Виноградная, 21Б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</si>
  <si>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Виноградная, 21Б</t>
  </si>
  <si>
    <t>январь</t>
  </si>
  <si>
    <t>июль</t>
  </si>
  <si>
    <t>Генеральный директор ООО У0 "ТаганСервис"____________________________________________</t>
  </si>
  <si>
    <t>Информация о выполненных работах  по статье "Ремонт  жилья"</t>
  </si>
  <si>
    <t>Информация о собранных и израсходованных денежных средствах по статье "Ремонт  Жилья" за период с 01.01.2018 г по 30.06.2018 г по адресу ул. Виноградная, 21Б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</si>
  <si>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</si>
  <si>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</si>
  <si>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февраль</t>
  </si>
  <si>
    <t>подъезд 2 ХВС</t>
  </si>
  <si>
    <t>смена труб ф25,32мм</t>
  </si>
  <si>
    <t>кв.11</t>
  </si>
  <si>
    <t>ремонт кровли</t>
  </si>
  <si>
    <t>за период с 01.01.2018 по 31.06.2018 гг.</t>
  </si>
  <si>
    <t>кв.2-3 подвал КНС</t>
  </si>
  <si>
    <t>смена труб ф110 мм</t>
  </si>
  <si>
    <t>переходящее сальдо на 01.01.18 г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</si>
  <si>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</si>
  <si>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</si>
  <si>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</si>
  <si>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</si>
  <si>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</si>
  <si>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территория</t>
  </si>
  <si>
    <t>сентябрь</t>
  </si>
  <si>
    <t>октябрь</t>
  </si>
  <si>
    <t>ЦО</t>
  </si>
  <si>
    <t>заполнение системы</t>
  </si>
  <si>
    <t>ноябрь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</si>
  <si>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Виноградная, 21Б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</si>
  <si>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Виноградная, 21Б</t>
  </si>
  <si>
    <t>август</t>
  </si>
  <si>
    <t>КНС</t>
  </si>
  <si>
    <t>смена труб ф110мм</t>
  </si>
  <si>
    <t>гидравлические испытания</t>
  </si>
  <si>
    <t>покос травы</t>
  </si>
  <si>
    <t>изготовление и доставка пескопасты</t>
  </si>
  <si>
    <t>кв. 15 КНС</t>
  </si>
  <si>
    <t>прочистка КНС</t>
  </si>
  <si>
    <t xml:space="preserve">ноябрь </t>
  </si>
  <si>
    <t>выдача  замка и проушины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</si>
</sst>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76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0" fillId="0" borderId="4" xfId="0" applyBorder="1"/>
    <xf numFmtId="0" fontId="0" fillId="0" borderId="12" xfId="0" applyBorder="1"/>
    <xf numFmtId="0" fontId="6" fillId="0" borderId="21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2" fillId="0" borderId="3" xfId="0" applyFont="1" applyBorder="1"/>
    <xf numFmtId="0" fontId="2" fillId="0" borderId="23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2" fillId="0" borderId="12" xfId="0" applyNumberFormat="1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2" fillId="0" borderId="4" xfId="0" applyFont="1" applyBorder="1"/>
    <xf numFmtId="0" fontId="5" fillId="0" borderId="23" xfId="0" applyFont="1" applyBorder="1"/>
    <xf numFmtId="0" fontId="5" fillId="0" borderId="12" xfId="0" applyFont="1" applyBorder="1"/>
    <xf numFmtId="2" fontId="5" fillId="0" borderId="12" xfId="0" applyNumberFormat="1" applyFont="1" applyBorder="1"/>
    <xf numFmtId="2" fontId="5" fillId="0" borderId="0" xfId="0" applyNumberFormat="1" applyFont="1"/>
    <xf numFmtId="0" fontId="7" fillId="0" borderId="16" xfId="0" applyFont="1" applyBorder="1" applyAlignment="1">
      <alignment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30" xfId="0" applyNumberFormat="1" applyBorder="1" applyAlignment="1">
      <alignment horizontal="center" vertical="center"/>
    </xf>
    <xf numFmtId="164" fontId="5" fillId="0" borderId="10" xfId="0" applyNumberFormat="1" applyFont="1" applyBorder="1" applyAlignment="1"/>
    <xf numFmtId="2" fontId="0" fillId="2" borderId="3" xfId="0" applyNumberFormat="1" applyFill="1" applyBorder="1"/>
    <xf numFmtId="2" fontId="5" fillId="0" borderId="24" xfId="0" applyNumberFormat="1" applyFont="1" applyBorder="1"/>
    <xf numFmtId="0" fontId="2" fillId="0" borderId="33" xfId="0" applyFont="1" applyBorder="1" applyAlignment="1">
      <alignment wrapText="1"/>
    </xf>
    <xf numFmtId="0" fontId="0" fillId="0" borderId="34" xfId="0" applyBorder="1"/>
    <xf numFmtId="0" fontId="2" fillId="0" borderId="3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9" xfId="0" applyBorder="1"/>
    <xf numFmtId="0" fontId="2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0" fillId="0" borderId="15" xfId="0" applyBorder="1" applyAlignment="1">
      <alignment wrapText="1"/>
    </xf>
    <xf numFmtId="0" fontId="10" fillId="0" borderId="0" xfId="0" applyFont="1"/>
    <xf numFmtId="2" fontId="10" fillId="0" borderId="0" xfId="0" applyNumberFormat="1" applyFont="1"/>
    <xf numFmtId="0" fontId="2" fillId="0" borderId="0" xfId="0" applyFont="1" applyFill="1" applyBorder="1" applyAlignment="1"/>
    <xf numFmtId="0" fontId="5" fillId="0" borderId="0" xfId="0" applyFont="1" applyAlignment="1"/>
    <xf numFmtId="0" fontId="11" fillId="0" borderId="0" xfId="0" applyFont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4" fontId="5" fillId="0" borderId="12" xfId="0" applyNumberFormat="1" applyFont="1" applyBorder="1"/>
    <xf numFmtId="4" fontId="7" fillId="0" borderId="1" xfId="0" applyNumberFormat="1" applyFont="1" applyBorder="1" applyAlignment="1">
      <alignment wrapText="1"/>
    </xf>
    <xf numFmtId="4" fontId="10" fillId="0" borderId="0" xfId="0" applyNumberFormat="1" applyFont="1"/>
    <xf numFmtId="0" fontId="2" fillId="0" borderId="42" xfId="0" applyFont="1" applyBorder="1"/>
    <xf numFmtId="4" fontId="0" fillId="0" borderId="26" xfId="0" applyNumberFormat="1" applyBorder="1"/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5" fillId="0" borderId="15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29" xfId="0" applyNumberFormat="1" applyBorder="1" applyAlignment="1">
      <alignment vertical="center"/>
    </xf>
    <xf numFmtId="4" fontId="0" fillId="0" borderId="31" xfId="0" applyNumberFormat="1" applyBorder="1" applyAlignment="1">
      <alignment vertical="center"/>
    </xf>
    <xf numFmtId="4" fontId="5" fillId="0" borderId="14" xfId="0" applyNumberFormat="1" applyFont="1" applyBorder="1" applyAlignment="1"/>
    <xf numFmtId="4" fontId="1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2" fillId="0" borderId="36" xfId="0" applyFont="1" applyBorder="1"/>
    <xf numFmtId="4" fontId="0" fillId="0" borderId="3" xfId="0" applyNumberFormat="1" applyBorder="1"/>
    <xf numFmtId="4" fontId="0" fillId="0" borderId="2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5" fillId="0" borderId="19" xfId="0" applyFont="1" applyBorder="1"/>
    <xf numFmtId="4" fontId="5" fillId="0" borderId="20" xfId="0" applyNumberFormat="1" applyFont="1" applyBorder="1"/>
    <xf numFmtId="4" fontId="5" fillId="0" borderId="46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 wrapText="1"/>
    </xf>
    <xf numFmtId="4" fontId="0" fillId="0" borderId="0" xfId="0" applyNumberForma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4" fontId="10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wrapText="1"/>
    </xf>
    <xf numFmtId="4" fontId="0" fillId="0" borderId="4" xfId="0" applyNumberFormat="1" applyFill="1" applyBorder="1"/>
    <xf numFmtId="0" fontId="0" fillId="0" borderId="0" xfId="0" applyFill="1"/>
    <xf numFmtId="4" fontId="2" fillId="0" borderId="12" xfId="0" applyNumberFormat="1" applyFont="1" applyBorder="1"/>
    <xf numFmtId="0" fontId="5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/>
    <xf numFmtId="0" fontId="0" fillId="0" borderId="0" xfId="0"/>
    <xf numFmtId="0" fontId="9" fillId="0" borderId="1" xfId="0" applyFont="1" applyBorder="1"/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" fontId="0" fillId="0" borderId="4" xfId="0" applyNumberFormat="1" applyFont="1" applyFill="1" applyBorder="1"/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left" wrapText="1"/>
    </xf>
    <xf numFmtId="4" fontId="13" fillId="0" borderId="0" xfId="1" applyNumberFormat="1" applyBorder="1" applyAlignment="1">
      <alignment vertical="center"/>
    </xf>
    <xf numFmtId="0" fontId="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0" fillId="0" borderId="28" xfId="0" applyFont="1" applyBorder="1" applyAlignment="1">
      <alignment horizontal="left"/>
    </xf>
    <xf numFmtId="0" fontId="7" fillId="0" borderId="5" xfId="0" applyFont="1" applyBorder="1" applyAlignment="1">
      <alignment horizontal="center" wrapText="1"/>
    </xf>
    <xf numFmtId="0" fontId="9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4" fontId="11" fillId="0" borderId="0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10" fillId="0" borderId="40" xfId="0" applyFont="1" applyBorder="1" applyAlignment="1">
      <alignment horizontal="left"/>
    </xf>
    <xf numFmtId="0" fontId="7" fillId="0" borderId="41" xfId="0" applyFont="1" applyBorder="1" applyAlignment="1">
      <alignment horizontal="center" wrapText="1"/>
    </xf>
    <xf numFmtId="4" fontId="0" fillId="0" borderId="6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2" fillId="0" borderId="39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S1" workbookViewId="0">
      <selection activeCell="AE13" sqref="AE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81</v>
      </c>
      <c r="AL2" s="18" t="s">
        <v>40</v>
      </c>
    </row>
    <row r="3" spans="1:38" x14ac:dyDescent="0.2">
      <c r="A3" s="13" t="s">
        <v>82</v>
      </c>
      <c r="B3" s="3">
        <v>900.4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45">
        <f>AB3*1.5%</f>
        <v>0</v>
      </c>
      <c r="AL3" s="21">
        <f>AJ3*1.5%</f>
        <v>0</v>
      </c>
    </row>
    <row r="4" spans="1:38" x14ac:dyDescent="0.2">
      <c r="A4" s="13" t="s">
        <v>82</v>
      </c>
      <c r="B4" s="3">
        <v>900.4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45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82</v>
      </c>
      <c r="B5" s="3">
        <v>900.4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45">
        <f t="shared" si="6"/>
        <v>0</v>
      </c>
      <c r="AL5" s="21">
        <f t="shared" si="7"/>
        <v>0</v>
      </c>
    </row>
    <row r="6" spans="1:38" x14ac:dyDescent="0.2">
      <c r="A6" s="13" t="s">
        <v>82</v>
      </c>
      <c r="B6" s="3">
        <v>900.4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45">
        <f t="shared" si="6"/>
        <v>0</v>
      </c>
      <c r="AL6" s="21">
        <f t="shared" si="7"/>
        <v>0</v>
      </c>
    </row>
    <row r="7" spans="1:38" x14ac:dyDescent="0.2">
      <c r="A7" s="13" t="s">
        <v>82</v>
      </c>
      <c r="B7" s="3">
        <v>900.4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45">
        <f t="shared" si="6"/>
        <v>0</v>
      </c>
      <c r="AL7" s="21">
        <f t="shared" si="7"/>
        <v>0</v>
      </c>
    </row>
    <row r="8" spans="1:38" x14ac:dyDescent="0.2">
      <c r="A8" s="13" t="s">
        <v>82</v>
      </c>
      <c r="B8" s="3">
        <v>900.4</v>
      </c>
      <c r="C8" s="2">
        <v>4186</v>
      </c>
      <c r="D8" s="2">
        <v>0</v>
      </c>
      <c r="E8" s="19">
        <f t="shared" si="0"/>
        <v>4186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504.13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2250.5</v>
      </c>
      <c r="V8" s="2">
        <v>0</v>
      </c>
      <c r="W8" s="2">
        <v>0</v>
      </c>
      <c r="X8" s="2">
        <v>0</v>
      </c>
      <c r="Y8" s="2">
        <v>1620.36</v>
      </c>
      <c r="Z8" s="2">
        <v>0</v>
      </c>
      <c r="AA8" s="2">
        <v>270.06</v>
      </c>
      <c r="AB8" s="2">
        <v>0</v>
      </c>
      <c r="AC8" s="2">
        <v>1854.43</v>
      </c>
      <c r="AD8" s="2">
        <v>0</v>
      </c>
      <c r="AE8" s="2">
        <v>3645.88</v>
      </c>
      <c r="AF8" s="2">
        <v>0</v>
      </c>
      <c r="AG8" s="19">
        <f t="shared" si="4"/>
        <v>3645.88</v>
      </c>
      <c r="AH8" s="2">
        <v>0</v>
      </c>
      <c r="AI8" s="2">
        <v>0</v>
      </c>
      <c r="AJ8" s="19">
        <f t="shared" si="5"/>
        <v>0</v>
      </c>
      <c r="AK8" s="45">
        <f t="shared" si="6"/>
        <v>0</v>
      </c>
      <c r="AL8" s="21">
        <f t="shared" si="7"/>
        <v>0</v>
      </c>
    </row>
    <row r="9" spans="1:38" x14ac:dyDescent="0.2">
      <c r="A9" s="13" t="s">
        <v>82</v>
      </c>
      <c r="B9" s="3">
        <v>900.4</v>
      </c>
      <c r="C9" s="2">
        <v>0</v>
      </c>
      <c r="D9" s="2">
        <v>0</v>
      </c>
      <c r="E9" s="19">
        <f t="shared" si="0"/>
        <v>0</v>
      </c>
      <c r="F9" s="2">
        <v>3107.64</v>
      </c>
      <c r="G9" s="2">
        <v>0</v>
      </c>
      <c r="H9" s="19">
        <f t="shared" si="1"/>
        <v>3107.64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46.614599999999996</v>
      </c>
      <c r="O9" s="2">
        <v>540.12</v>
      </c>
      <c r="P9" s="2">
        <v>374.26</v>
      </c>
      <c r="Q9" s="2">
        <v>0</v>
      </c>
      <c r="R9" s="2">
        <v>0</v>
      </c>
      <c r="S9" s="2">
        <v>0</v>
      </c>
      <c r="T9" s="2">
        <v>0</v>
      </c>
      <c r="U9" s="2">
        <v>2250.5</v>
      </c>
      <c r="V9" s="2">
        <v>1670.75</v>
      </c>
      <c r="W9" s="2">
        <v>0</v>
      </c>
      <c r="X9" s="2">
        <v>0</v>
      </c>
      <c r="Y9" s="2">
        <v>1692.38</v>
      </c>
      <c r="Z9" s="2">
        <v>1202.94</v>
      </c>
      <c r="AA9" s="2">
        <v>315.14</v>
      </c>
      <c r="AB9" s="2">
        <v>200.49</v>
      </c>
      <c r="AC9" s="2">
        <v>1962.44</v>
      </c>
      <c r="AD9" s="2">
        <v>1376.71</v>
      </c>
      <c r="AE9" s="2">
        <v>8128.8</v>
      </c>
      <c r="AF9" s="2">
        <v>0</v>
      </c>
      <c r="AG9" s="19">
        <f t="shared" si="4"/>
        <v>8128.8</v>
      </c>
      <c r="AH9" s="2">
        <v>2706.66</v>
      </c>
      <c r="AI9" s="2">
        <v>0</v>
      </c>
      <c r="AJ9" s="19">
        <f t="shared" si="5"/>
        <v>2706.66</v>
      </c>
      <c r="AK9" s="45">
        <f t="shared" si="6"/>
        <v>3.0073500000000002</v>
      </c>
      <c r="AL9" s="21">
        <f t="shared" si="7"/>
        <v>40.599899999999998</v>
      </c>
    </row>
    <row r="10" spans="1:38" x14ac:dyDescent="0.2">
      <c r="A10" s="13" t="s">
        <v>82</v>
      </c>
      <c r="B10" s="3">
        <v>900.4</v>
      </c>
      <c r="C10" s="2">
        <v>0</v>
      </c>
      <c r="D10" s="2">
        <v>0</v>
      </c>
      <c r="E10" s="19">
        <f t="shared" si="0"/>
        <v>0</v>
      </c>
      <c r="F10" s="2">
        <v>507.79</v>
      </c>
      <c r="G10" s="2">
        <v>0</v>
      </c>
      <c r="H10" s="19">
        <f t="shared" si="1"/>
        <v>507.79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7.6168500000000003</v>
      </c>
      <c r="O10" s="2">
        <v>540.12</v>
      </c>
      <c r="P10" s="2">
        <v>569.6</v>
      </c>
      <c r="Q10" s="2">
        <v>0</v>
      </c>
      <c r="R10" s="2">
        <v>0</v>
      </c>
      <c r="S10" s="2">
        <v>0</v>
      </c>
      <c r="T10" s="2">
        <v>0</v>
      </c>
      <c r="U10" s="2">
        <v>-2250.5</v>
      </c>
      <c r="V10" s="2">
        <v>-1022.81</v>
      </c>
      <c r="W10" s="2">
        <v>0</v>
      </c>
      <c r="X10" s="2">
        <v>0</v>
      </c>
      <c r="Y10" s="2">
        <v>1692.38</v>
      </c>
      <c r="Z10" s="2">
        <v>1789.66</v>
      </c>
      <c r="AA10" s="2">
        <v>315.14</v>
      </c>
      <c r="AB10" s="2">
        <v>329.41</v>
      </c>
      <c r="AC10" s="2">
        <v>1962.44</v>
      </c>
      <c r="AD10" s="2">
        <v>2072.29</v>
      </c>
      <c r="AE10" s="2">
        <v>8128.8</v>
      </c>
      <c r="AF10" s="2">
        <v>0</v>
      </c>
      <c r="AG10" s="19">
        <f t="shared" si="4"/>
        <v>8128.8</v>
      </c>
      <c r="AH10" s="2">
        <v>10046.48</v>
      </c>
      <c r="AI10" s="2">
        <v>0</v>
      </c>
      <c r="AJ10" s="19">
        <f t="shared" si="5"/>
        <v>10046.48</v>
      </c>
      <c r="AK10" s="45">
        <f t="shared" si="6"/>
        <v>4.9411500000000004</v>
      </c>
      <c r="AL10" s="21">
        <f t="shared" si="7"/>
        <v>150.69719999999998</v>
      </c>
    </row>
    <row r="11" spans="1:38" x14ac:dyDescent="0.2">
      <c r="A11" s="13" t="s">
        <v>82</v>
      </c>
      <c r="B11" s="3">
        <v>900.4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45">
        <f t="shared" si="6"/>
        <v>0</v>
      </c>
      <c r="AL11" s="21">
        <f t="shared" si="7"/>
        <v>0</v>
      </c>
    </row>
    <row r="12" spans="1:38" x14ac:dyDescent="0.2">
      <c r="A12" s="13" t="s">
        <v>82</v>
      </c>
      <c r="B12" s="3">
        <v>900.4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45">
        <f t="shared" si="6"/>
        <v>0</v>
      </c>
      <c r="AL12" s="21">
        <f t="shared" si="7"/>
        <v>0</v>
      </c>
    </row>
    <row r="13" spans="1:38" x14ac:dyDescent="0.2">
      <c r="A13" s="13" t="s">
        <v>82</v>
      </c>
      <c r="B13" s="3">
        <v>900.4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45">
        <f t="shared" si="6"/>
        <v>0</v>
      </c>
      <c r="AL13" s="21">
        <f t="shared" si="7"/>
        <v>0</v>
      </c>
    </row>
    <row r="14" spans="1:38" ht="13.5" thickBot="1" x14ac:dyDescent="0.25">
      <c r="A14" s="13" t="s">
        <v>82</v>
      </c>
      <c r="B14" s="3">
        <v>900.4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45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4186</v>
      </c>
      <c r="D15" s="8">
        <f t="shared" si="8"/>
        <v>0</v>
      </c>
      <c r="E15" s="20">
        <f t="shared" si="8"/>
        <v>4186</v>
      </c>
      <c r="F15" s="8">
        <f t="shared" si="8"/>
        <v>3615.43</v>
      </c>
      <c r="G15" s="8">
        <f t="shared" si="8"/>
        <v>0</v>
      </c>
      <c r="H15" s="20">
        <f t="shared" ref="H15:AE15" si="9">SUM(H3:H14)</f>
        <v>3615.43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54.231449999999995</v>
      </c>
      <c r="O15" s="11">
        <f t="shared" si="9"/>
        <v>1584.37</v>
      </c>
      <c r="P15" s="8">
        <f t="shared" si="9"/>
        <v>943.86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2250.5</v>
      </c>
      <c r="V15" s="8">
        <f t="shared" si="9"/>
        <v>647.94000000000005</v>
      </c>
      <c r="W15" s="8">
        <f t="shared" si="9"/>
        <v>0</v>
      </c>
      <c r="X15" s="8">
        <f t="shared" si="9"/>
        <v>0</v>
      </c>
      <c r="Y15" s="8">
        <f t="shared" si="9"/>
        <v>5005.12</v>
      </c>
      <c r="Z15" s="8">
        <f t="shared" si="9"/>
        <v>2992.6000000000004</v>
      </c>
      <c r="AA15" s="8">
        <f t="shared" si="9"/>
        <v>900.34</v>
      </c>
      <c r="AB15" s="8">
        <f t="shared" si="9"/>
        <v>529.90000000000009</v>
      </c>
      <c r="AC15" s="8">
        <f t="shared" si="9"/>
        <v>5779.3099999999995</v>
      </c>
      <c r="AD15" s="12">
        <f t="shared" si="9"/>
        <v>3449</v>
      </c>
      <c r="AE15" s="8">
        <f t="shared" si="9"/>
        <v>19903.48</v>
      </c>
      <c r="AF15" s="8">
        <f>SUM(AF3:AF14)</f>
        <v>0</v>
      </c>
      <c r="AG15" s="20">
        <f>SUM(AG3:AG14)</f>
        <v>19903.48</v>
      </c>
      <c r="AH15" s="8">
        <f>SUM(AH3:AH14)</f>
        <v>12753.14</v>
      </c>
      <c r="AI15" s="8">
        <f>SUM(AI3:AI14)</f>
        <v>0</v>
      </c>
      <c r="AJ15" s="20">
        <f>SUM(AJ3:AJ14)</f>
        <v>12753.14</v>
      </c>
      <c r="AK15" s="20">
        <f t="shared" ref="AK15" si="10">SUM(AK3:AK14)</f>
        <v>7.948500000000001</v>
      </c>
      <c r="AL15" s="22">
        <f t="shared" ref="AL15" si="11">SUM(AL3:AL14)</f>
        <v>191.29709999999997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4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7" t="s">
        <v>13</v>
      </c>
      <c r="C2" s="127"/>
      <c r="D2" s="127"/>
      <c r="E2" s="127"/>
      <c r="F2" s="127"/>
    </row>
    <row r="3" spans="2:9" ht="26.25" customHeight="1" x14ac:dyDescent="0.35">
      <c r="B3" s="126" t="s">
        <v>87</v>
      </c>
      <c r="C3" s="126"/>
      <c r="D3" s="126"/>
      <c r="E3" s="126"/>
      <c r="F3" s="126"/>
      <c r="G3" s="1"/>
      <c r="H3" s="1"/>
      <c r="I3" s="1"/>
    </row>
    <row r="4" spans="2:9" ht="30" customHeight="1" thickBot="1" x14ac:dyDescent="0.25">
      <c r="B4" s="126"/>
      <c r="C4" s="126"/>
      <c r="D4" s="126"/>
      <c r="E4" s="126"/>
      <c r="F4" s="126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47" t="s">
        <v>1</v>
      </c>
      <c r="C6" s="48">
        <f>'отчет тек. ремонт'!B13</f>
        <v>4186</v>
      </c>
      <c r="D6" s="48">
        <f>'отчет тек. ремонт'!C13</f>
        <v>3615.43</v>
      </c>
      <c r="E6" s="48">
        <f>'отчет тек. ремонт'!E13</f>
        <v>6768.89</v>
      </c>
      <c r="F6" s="55">
        <f>'отчет тек. ремонт'!G15</f>
        <v>110389.28854999998</v>
      </c>
    </row>
    <row r="7" spans="2:9" x14ac:dyDescent="0.2">
      <c r="B7" s="49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56" t="e">
        <f>#REF!</f>
        <v>#REF!</v>
      </c>
    </row>
    <row r="8" spans="2:9" ht="25.5" x14ac:dyDescent="0.2">
      <c r="B8" s="50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57" t="e">
        <f>#REF!</f>
        <v>#REF!</v>
      </c>
    </row>
    <row r="9" spans="2:9" ht="51" x14ac:dyDescent="0.2">
      <c r="B9" s="50" t="s">
        <v>3</v>
      </c>
      <c r="C9" s="2">
        <v>0</v>
      </c>
      <c r="D9" s="2">
        <v>0</v>
      </c>
      <c r="E9" s="2">
        <v>0</v>
      </c>
      <c r="F9" s="51">
        <v>0</v>
      </c>
    </row>
    <row r="10" spans="2:9" x14ac:dyDescent="0.2">
      <c r="B10" s="50" t="s">
        <v>4</v>
      </c>
      <c r="C10" s="2">
        <v>0</v>
      </c>
      <c r="D10" s="2">
        <v>0</v>
      </c>
      <c r="E10" s="2">
        <v>0</v>
      </c>
      <c r="F10" s="51">
        <v>0</v>
      </c>
    </row>
    <row r="11" spans="2:9" ht="25.5" x14ac:dyDescent="0.2">
      <c r="B11" s="50" t="s">
        <v>5</v>
      </c>
      <c r="C11" s="2">
        <f>'выборка 15'!U15</f>
        <v>2250.5</v>
      </c>
      <c r="D11" s="2">
        <f>'выборка 15'!V15</f>
        <v>647.94000000000005</v>
      </c>
      <c r="E11" s="2">
        <v>1914.24</v>
      </c>
      <c r="F11" s="51">
        <v>0</v>
      </c>
    </row>
    <row r="12" spans="2:9" x14ac:dyDescent="0.2">
      <c r="B12" s="50" t="s">
        <v>6</v>
      </c>
      <c r="C12" s="2">
        <f>'выборка 15'!W15</f>
        <v>0</v>
      </c>
      <c r="D12" s="2">
        <v>0</v>
      </c>
      <c r="E12" s="2">
        <v>0</v>
      </c>
      <c r="F12" s="51">
        <v>0</v>
      </c>
    </row>
    <row r="13" spans="2:9" x14ac:dyDescent="0.2">
      <c r="B13" s="50" t="s">
        <v>7</v>
      </c>
      <c r="C13" s="2">
        <f>'выборка 15'!Y15</f>
        <v>5005.12</v>
      </c>
      <c r="D13" s="2">
        <f>'выборка 15'!Z15</f>
        <v>2992.6000000000004</v>
      </c>
      <c r="E13" s="2">
        <v>2759.55</v>
      </c>
      <c r="F13" s="51">
        <v>0</v>
      </c>
    </row>
    <row r="14" spans="2:9" ht="25.5" x14ac:dyDescent="0.2">
      <c r="B14" s="50" t="s">
        <v>8</v>
      </c>
      <c r="C14" s="2">
        <v>0</v>
      </c>
      <c r="D14" s="2">
        <v>0</v>
      </c>
      <c r="E14" s="2">
        <v>0</v>
      </c>
      <c r="F14" s="51">
        <v>0</v>
      </c>
    </row>
    <row r="15" spans="2:9" ht="25.5" x14ac:dyDescent="0.2">
      <c r="B15" s="50" t="s">
        <v>9</v>
      </c>
      <c r="C15" s="2">
        <f>'выборка 15'!AA15</f>
        <v>900.34</v>
      </c>
      <c r="D15" s="2">
        <f>'выборка 15'!AB15</f>
        <v>529.90000000000009</v>
      </c>
      <c r="E15" s="2">
        <v>452.61</v>
      </c>
      <c r="F15" s="51">
        <f>D15-9557</f>
        <v>-9027.1</v>
      </c>
    </row>
    <row r="16" spans="2:9" ht="26.25" thickBot="1" x14ac:dyDescent="0.25">
      <c r="B16" s="52" t="s">
        <v>10</v>
      </c>
      <c r="C16" s="53">
        <f>'выборка 15'!AC15</f>
        <v>5779.3099999999995</v>
      </c>
      <c r="D16" s="53">
        <f>'выборка 15'!AD15</f>
        <v>3449</v>
      </c>
      <c r="E16" s="53">
        <v>2933.63</v>
      </c>
      <c r="F16" s="54">
        <v>0</v>
      </c>
    </row>
    <row r="18" spans="2:6" ht="19.5" customHeight="1" x14ac:dyDescent="0.2">
      <c r="B18" s="128" t="s">
        <v>86</v>
      </c>
      <c r="C18" s="128"/>
      <c r="D18" s="128"/>
      <c r="E18" s="128"/>
      <c r="F18" s="128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2" sqref="A2:G2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129" t="s">
        <v>90</v>
      </c>
      <c r="B2" s="129"/>
      <c r="C2" s="129"/>
      <c r="D2" s="129"/>
      <c r="E2" s="129"/>
      <c r="F2" s="129"/>
      <c r="G2" s="129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130" t="s">
        <v>84</v>
      </c>
      <c r="B4" s="130"/>
      <c r="C4" s="130"/>
      <c r="D4" s="130"/>
      <c r="E4" s="130"/>
      <c r="F4" s="130"/>
      <c r="G4" s="29">
        <v>106828.09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4186</v>
      </c>
      <c r="C7" s="3">
        <f>'выборка 15'!F15+'выборка 15'!G15</f>
        <v>3615.43</v>
      </c>
      <c r="D7" s="131">
        <f>'расход по дому ТР 15'!I12</f>
        <v>54.231449999999995</v>
      </c>
      <c r="E7" s="3">
        <v>6768.89</v>
      </c>
      <c r="F7" s="3">
        <v>0</v>
      </c>
      <c r="G7" s="131">
        <f>C13-D13</f>
        <v>3561.1985500000001</v>
      </c>
    </row>
    <row r="8" spans="1:7" x14ac:dyDescent="0.2">
      <c r="A8" s="6" t="s">
        <v>69</v>
      </c>
      <c r="B8" s="2">
        <v>0</v>
      </c>
      <c r="C8" s="2">
        <v>0</v>
      </c>
      <c r="D8" s="132"/>
      <c r="E8" s="2">
        <v>0</v>
      </c>
      <c r="F8" s="2">
        <v>0</v>
      </c>
      <c r="G8" s="132"/>
    </row>
    <row r="9" spans="1:7" x14ac:dyDescent="0.2">
      <c r="A9" s="6" t="s">
        <v>70</v>
      </c>
      <c r="B9" s="2">
        <v>0</v>
      </c>
      <c r="C9" s="2">
        <v>0</v>
      </c>
      <c r="D9" s="132"/>
      <c r="E9" s="2">
        <v>0</v>
      </c>
      <c r="F9" s="2">
        <v>0</v>
      </c>
      <c r="G9" s="132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132"/>
      <c r="E10" s="2">
        <v>0</v>
      </c>
      <c r="F10" s="2">
        <v>0</v>
      </c>
      <c r="G10" s="132"/>
    </row>
    <row r="11" spans="1:7" x14ac:dyDescent="0.2">
      <c r="A11" s="6" t="s">
        <v>72</v>
      </c>
      <c r="B11" s="2">
        <v>0</v>
      </c>
      <c r="C11" s="2">
        <v>0</v>
      </c>
      <c r="D11" s="132"/>
      <c r="E11" s="2">
        <v>0</v>
      </c>
      <c r="F11" s="2">
        <v>0</v>
      </c>
      <c r="G11" s="132"/>
    </row>
    <row r="12" spans="1:7" ht="13.5" thickBot="1" x14ac:dyDescent="0.25">
      <c r="A12" s="33" t="s">
        <v>73</v>
      </c>
      <c r="B12" s="2">
        <v>0</v>
      </c>
      <c r="C12" s="2">
        <v>0</v>
      </c>
      <c r="D12" s="133"/>
      <c r="E12" s="2">
        <v>0</v>
      </c>
      <c r="F12" s="2">
        <v>0</v>
      </c>
      <c r="G12" s="133"/>
    </row>
    <row r="13" spans="1:7" ht="15.75" thickBot="1" x14ac:dyDescent="0.3">
      <c r="A13" s="34" t="s">
        <v>74</v>
      </c>
      <c r="B13" s="35">
        <f>SUM(B7:B12)</f>
        <v>4186</v>
      </c>
      <c r="C13" s="35">
        <f>SUM(C7:C12)</f>
        <v>3615.43</v>
      </c>
      <c r="D13" s="36">
        <f>SUM(D7)</f>
        <v>54.231449999999995</v>
      </c>
      <c r="E13" s="35">
        <f>SUM(E7:E12)</f>
        <v>6768.89</v>
      </c>
      <c r="F13" s="35">
        <f>SUM(F7:F12)</f>
        <v>0</v>
      </c>
      <c r="G13" s="46">
        <f>G7</f>
        <v>3561.1985500000001</v>
      </c>
    </row>
    <row r="15" spans="1:7" ht="15.75" x14ac:dyDescent="0.25">
      <c r="A15" s="130" t="s">
        <v>88</v>
      </c>
      <c r="B15" s="130"/>
      <c r="C15" s="130"/>
      <c r="D15" s="130"/>
      <c r="E15" s="130"/>
      <c r="F15" s="130"/>
      <c r="G15" s="37">
        <f>G4+C13-D13</f>
        <v>110389.28854999998</v>
      </c>
    </row>
    <row r="17" spans="1:5" x14ac:dyDescent="0.2">
      <c r="A17" s="128" t="s">
        <v>86</v>
      </c>
      <c r="B17" s="128"/>
      <c r="C17" s="128"/>
      <c r="D17" s="128"/>
      <c r="E17" s="128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142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16.5" customHeight="1" x14ac:dyDescent="0.25">
      <c r="A2" s="143" t="s">
        <v>16</v>
      </c>
      <c r="B2" s="145" t="s">
        <v>17</v>
      </c>
      <c r="C2" s="145" t="s">
        <v>18</v>
      </c>
      <c r="D2" s="145" t="s">
        <v>19</v>
      </c>
      <c r="E2" s="145" t="s">
        <v>20</v>
      </c>
      <c r="F2" s="145" t="s">
        <v>21</v>
      </c>
      <c r="G2" s="145" t="s">
        <v>22</v>
      </c>
      <c r="H2" s="145" t="s">
        <v>23</v>
      </c>
      <c r="I2" s="145" t="s">
        <v>24</v>
      </c>
      <c r="J2" s="147" t="s">
        <v>25</v>
      </c>
      <c r="K2" s="148"/>
    </row>
    <row r="3" spans="1:11" ht="29.25" customHeight="1" thickBot="1" x14ac:dyDescent="0.3">
      <c r="A3" s="144"/>
      <c r="B3" s="146"/>
      <c r="C3" s="146"/>
      <c r="D3" s="146"/>
      <c r="E3" s="146"/>
      <c r="F3" s="146"/>
      <c r="G3" s="146"/>
      <c r="H3" s="146"/>
      <c r="I3" s="146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134" t="s">
        <v>28</v>
      </c>
      <c r="B11" s="135"/>
      <c r="C11" s="135"/>
      <c r="D11" s="135"/>
      <c r="E11" s="135"/>
      <c r="F11" s="135"/>
      <c r="G11" s="135"/>
      <c r="H11" s="136"/>
      <c r="I11" s="26">
        <f>'выборка 15'!M15+'выборка 15'!N15</f>
        <v>54.231449999999995</v>
      </c>
      <c r="J11" s="7"/>
      <c r="K11" s="7"/>
    </row>
    <row r="12" spans="1:11" ht="15.75" thickBot="1" x14ac:dyDescent="0.3">
      <c r="A12" s="137" t="s">
        <v>29</v>
      </c>
      <c r="B12" s="138"/>
      <c r="C12" s="138"/>
      <c r="D12" s="138"/>
      <c r="E12" s="138"/>
      <c r="F12" s="138"/>
      <c r="G12" s="138"/>
      <c r="H12" s="139"/>
      <c r="I12" s="27">
        <f>SUM(I4:I11)</f>
        <v>54.231449999999995</v>
      </c>
      <c r="J12" s="140"/>
      <c r="K12" s="141"/>
    </row>
    <row r="15" spans="1:11" x14ac:dyDescent="0.2">
      <c r="A15" s="128" t="s">
        <v>86</v>
      </c>
      <c r="B15" s="128"/>
      <c r="C15" s="128"/>
      <c r="D15" s="128"/>
      <c r="E15" s="128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9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20.7109375" customWidth="1"/>
    <col min="3" max="3" width="20.5703125" customWidth="1"/>
    <col min="4" max="4" width="15.140625" customWidth="1"/>
    <col min="5" max="5" width="14.140625" customWidth="1"/>
  </cols>
  <sheetData>
    <row r="3" spans="1:5" ht="93.75" customHeight="1" x14ac:dyDescent="0.2">
      <c r="A3" s="149" t="s">
        <v>95</v>
      </c>
      <c r="B3" s="149"/>
      <c r="C3" s="149"/>
      <c r="D3" s="149"/>
      <c r="E3" s="149"/>
    </row>
    <row r="5" spans="1:5" ht="13.5" thickBot="1" x14ac:dyDescent="0.25"/>
    <row r="6" spans="1:5" ht="31.5" customHeight="1" x14ac:dyDescent="0.25">
      <c r="A6" s="58"/>
      <c r="B6" s="38" t="s">
        <v>63</v>
      </c>
      <c r="C6" s="38" t="s">
        <v>64</v>
      </c>
      <c r="D6" s="150" t="s">
        <v>65</v>
      </c>
      <c r="E6" s="151"/>
    </row>
    <row r="7" spans="1:5" ht="15" customHeight="1" x14ac:dyDescent="0.25">
      <c r="A7" s="162" t="s">
        <v>106</v>
      </c>
      <c r="B7" s="152"/>
      <c r="C7" s="67">
        <v>-36563.28164999999</v>
      </c>
      <c r="D7" s="153"/>
      <c r="E7" s="163"/>
    </row>
    <row r="8" spans="1:5" ht="33" customHeight="1" thickBot="1" x14ac:dyDescent="0.25">
      <c r="A8" s="69" t="s">
        <v>1</v>
      </c>
      <c r="B8" s="70">
        <v>25925.759999999998</v>
      </c>
      <c r="C8" s="70">
        <v>22316.83</v>
      </c>
      <c r="D8" s="164">
        <v>48784.45</v>
      </c>
      <c r="E8" s="165"/>
    </row>
    <row r="9" spans="1:5" ht="26.25" customHeight="1" thickBot="1" x14ac:dyDescent="0.3">
      <c r="A9" s="34" t="s">
        <v>74</v>
      </c>
      <c r="B9" s="66">
        <v>25925.759999999998</v>
      </c>
      <c r="C9" s="66">
        <v>-14246.451649999988</v>
      </c>
      <c r="D9" s="160">
        <v>48784.45</v>
      </c>
      <c r="E9" s="161"/>
    </row>
    <row r="10" spans="1:5" ht="26.25" customHeight="1" x14ac:dyDescent="0.25">
      <c r="A10" s="64"/>
      <c r="B10" s="64"/>
      <c r="C10" s="64"/>
      <c r="D10" s="65"/>
      <c r="E10" s="65"/>
    </row>
    <row r="11" spans="1:5" ht="15" customHeight="1" x14ac:dyDescent="0.25">
      <c r="A11" s="63" t="s">
        <v>96</v>
      </c>
      <c r="B11" s="63"/>
      <c r="C11" s="63"/>
      <c r="D11" s="159">
        <v>-63030.901649999985</v>
      </c>
      <c r="E11" s="159"/>
    </row>
    <row r="12" spans="1:5" ht="15" customHeight="1" x14ac:dyDescent="0.2"/>
    <row r="13" spans="1:5" ht="15" customHeight="1" x14ac:dyDescent="0.2"/>
    <row r="14" spans="1:5" x14ac:dyDescent="0.2">
      <c r="A14" s="59" t="s">
        <v>97</v>
      </c>
      <c r="B14" s="59"/>
      <c r="C14" s="59"/>
      <c r="D14" s="60"/>
      <c r="E14" s="68">
        <v>64166.51</v>
      </c>
    </row>
    <row r="15" spans="1:5" x14ac:dyDescent="0.2">
      <c r="A15" s="59"/>
      <c r="B15" s="59"/>
      <c r="C15" s="59"/>
      <c r="D15" s="60"/>
      <c r="E15" s="68"/>
    </row>
    <row r="16" spans="1:5" ht="15.75" customHeight="1" x14ac:dyDescent="0.2"/>
    <row r="17" spans="1:4" x14ac:dyDescent="0.2">
      <c r="A17" s="61" t="s">
        <v>93</v>
      </c>
      <c r="B17" s="61"/>
      <c r="C17" s="61"/>
      <c r="D17" s="61"/>
    </row>
    <row r="19" spans="1:4" ht="12.75" customHeight="1" x14ac:dyDescent="0.2"/>
  </sheetData>
  <mergeCells count="7">
    <mergeCell ref="D11:E11"/>
    <mergeCell ref="D9:E9"/>
    <mergeCell ref="A3:E3"/>
    <mergeCell ref="D6:E6"/>
    <mergeCell ref="A7:B7"/>
    <mergeCell ref="D7:E7"/>
    <mergeCell ref="D8:E8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sqref="A1:XFD1048576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0.140625" customWidth="1"/>
  </cols>
  <sheetData>
    <row r="2" spans="1:6" ht="17.25" x14ac:dyDescent="0.3">
      <c r="A2" s="156" t="s">
        <v>94</v>
      </c>
      <c r="B2" s="156"/>
      <c r="C2" s="156"/>
      <c r="D2" s="156"/>
      <c r="E2" s="156"/>
      <c r="F2" s="156"/>
    </row>
    <row r="3" spans="1:6" ht="17.25" x14ac:dyDescent="0.3">
      <c r="A3" s="156" t="s">
        <v>83</v>
      </c>
      <c r="B3" s="156"/>
      <c r="C3" s="156"/>
      <c r="D3" s="156"/>
      <c r="E3" s="156"/>
      <c r="F3" s="156"/>
    </row>
    <row r="4" spans="1:6" ht="17.25" x14ac:dyDescent="0.3">
      <c r="A4" s="156" t="s">
        <v>103</v>
      </c>
      <c r="B4" s="156"/>
      <c r="C4" s="156"/>
      <c r="D4" s="156"/>
      <c r="E4" s="156"/>
      <c r="F4" s="156"/>
    </row>
    <row r="5" spans="1:6" ht="13.5" thickBot="1" x14ac:dyDescent="0.25"/>
    <row r="6" spans="1:6" ht="45" x14ac:dyDescent="0.2">
      <c r="A6" s="77" t="s">
        <v>16</v>
      </c>
      <c r="B6" s="78" t="s">
        <v>17</v>
      </c>
      <c r="C6" s="79" t="s">
        <v>18</v>
      </c>
      <c r="D6" s="79" t="s">
        <v>77</v>
      </c>
      <c r="E6" s="79" t="s">
        <v>20</v>
      </c>
      <c r="F6" s="80" t="s">
        <v>78</v>
      </c>
    </row>
    <row r="7" spans="1:6" s="86" customFormat="1" ht="15" x14ac:dyDescent="0.2">
      <c r="A7" s="81">
        <v>1</v>
      </c>
      <c r="B7" s="81">
        <v>2018</v>
      </c>
      <c r="C7" s="81" t="s">
        <v>91</v>
      </c>
      <c r="D7" s="87" t="s">
        <v>104</v>
      </c>
      <c r="E7" s="87" t="s">
        <v>105</v>
      </c>
      <c r="F7" s="85">
        <v>11973</v>
      </c>
    </row>
    <row r="8" spans="1:6" ht="15" x14ac:dyDescent="0.2">
      <c r="A8" s="81">
        <v>2</v>
      </c>
      <c r="B8" s="81">
        <v>2018</v>
      </c>
      <c r="C8" s="81" t="s">
        <v>98</v>
      </c>
      <c r="D8" s="75" t="s">
        <v>99</v>
      </c>
      <c r="E8" s="75" t="s">
        <v>100</v>
      </c>
      <c r="F8" s="85">
        <v>14148</v>
      </c>
    </row>
    <row r="9" spans="1:6" ht="15" x14ac:dyDescent="0.2">
      <c r="A9" s="81">
        <v>3</v>
      </c>
      <c r="B9" s="81">
        <v>2018</v>
      </c>
      <c r="C9" s="81" t="s">
        <v>85</v>
      </c>
      <c r="D9" s="76" t="s">
        <v>101</v>
      </c>
      <c r="E9" s="75" t="s">
        <v>102</v>
      </c>
      <c r="F9" s="85">
        <v>21823</v>
      </c>
    </row>
    <row r="10" spans="1:6" hidden="1" x14ac:dyDescent="0.2">
      <c r="A10" s="39">
        <v>9</v>
      </c>
      <c r="B10" s="40"/>
      <c r="C10" s="41"/>
      <c r="D10" s="42"/>
      <c r="E10" s="42"/>
      <c r="F10" s="82"/>
    </row>
    <row r="11" spans="1:6" hidden="1" x14ac:dyDescent="0.2">
      <c r="A11" s="39"/>
      <c r="B11" s="40"/>
      <c r="C11" s="41"/>
      <c r="D11" s="42"/>
      <c r="E11" s="42"/>
      <c r="F11" s="82"/>
    </row>
    <row r="12" spans="1:6" ht="15.75" thickBot="1" x14ac:dyDescent="0.25">
      <c r="A12" s="43"/>
      <c r="B12" s="157" t="s">
        <v>79</v>
      </c>
      <c r="C12" s="158"/>
      <c r="D12" s="158"/>
      <c r="E12" s="158"/>
      <c r="F12" s="83">
        <v>840.45</v>
      </c>
    </row>
    <row r="13" spans="1:6" ht="15.75" thickBot="1" x14ac:dyDescent="0.3">
      <c r="A13" s="137" t="s">
        <v>80</v>
      </c>
      <c r="B13" s="138"/>
      <c r="C13" s="138"/>
      <c r="D13" s="44"/>
      <c r="E13" s="44"/>
      <c r="F13" s="84">
        <v>48784.45</v>
      </c>
    </row>
    <row r="14" spans="1:6" x14ac:dyDescent="0.2">
      <c r="A14" s="154"/>
      <c r="B14" s="154"/>
      <c r="C14" s="155"/>
      <c r="D14" s="155"/>
      <c r="E14" s="155"/>
      <c r="F14" s="155"/>
    </row>
    <row r="18" spans="1:6" ht="15" x14ac:dyDescent="0.25">
      <c r="A18" s="62" t="s">
        <v>93</v>
      </c>
      <c r="B18" s="62"/>
      <c r="C18" s="62"/>
      <c r="D18" s="62"/>
      <c r="E18" s="62"/>
      <c r="F18" s="62"/>
    </row>
  </sheetData>
  <mergeCells count="6">
    <mergeCell ref="A13:C13"/>
    <mergeCell ref="A14:F14"/>
    <mergeCell ref="A2:F2"/>
    <mergeCell ref="A3:F3"/>
    <mergeCell ref="A4:F4"/>
    <mergeCell ref="B12:E1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88" customWidth="1"/>
    <col min="5" max="5" width="9.42578125" bestFit="1" customWidth="1"/>
  </cols>
  <sheetData>
    <row r="2" spans="1:5" ht="79.5" customHeight="1" x14ac:dyDescent="0.2">
      <c r="A2" s="166" t="s">
        <v>119</v>
      </c>
      <c r="B2" s="167"/>
      <c r="C2" s="167"/>
      <c r="D2" s="167"/>
    </row>
    <row r="3" spans="1:5" ht="23.25" x14ac:dyDescent="0.35">
      <c r="A3" s="71"/>
      <c r="B3" s="71"/>
      <c r="C3" s="71"/>
      <c r="D3" s="71"/>
    </row>
    <row r="4" spans="1:5" ht="13.5" thickBot="1" x14ac:dyDescent="0.25"/>
    <row r="5" spans="1:5" ht="31.5" x14ac:dyDescent="0.2">
      <c r="A5" s="89"/>
      <c r="B5" s="90" t="s">
        <v>63</v>
      </c>
      <c r="C5" s="90" t="s">
        <v>64</v>
      </c>
      <c r="D5" s="91" t="s">
        <v>65</v>
      </c>
    </row>
    <row r="6" spans="1:5" ht="15.75" x14ac:dyDescent="0.25">
      <c r="A6" s="74" t="s">
        <v>107</v>
      </c>
      <c r="B6" s="73"/>
      <c r="C6" s="67">
        <v>11755.029089999975</v>
      </c>
      <c r="D6" s="92"/>
    </row>
    <row r="7" spans="1:5" ht="21" customHeight="1" x14ac:dyDescent="0.2">
      <c r="A7" s="93" t="s">
        <v>108</v>
      </c>
      <c r="B7" s="94">
        <v>58873.08</v>
      </c>
      <c r="C7" s="94">
        <v>51839.88</v>
      </c>
      <c r="D7" s="95">
        <v>35445.530939999997</v>
      </c>
    </row>
    <row r="8" spans="1:5" ht="25.5" x14ac:dyDescent="0.2">
      <c r="A8" s="50" t="s">
        <v>75</v>
      </c>
      <c r="C8" s="96"/>
      <c r="D8" s="97">
        <v>10802.4</v>
      </c>
    </row>
    <row r="9" spans="1:5" ht="25.5" x14ac:dyDescent="0.2">
      <c r="A9" s="50" t="s">
        <v>76</v>
      </c>
      <c r="B9" s="96"/>
      <c r="C9" s="96"/>
      <c r="D9" s="95">
        <v>3888.8640000000005</v>
      </c>
    </row>
    <row r="10" spans="1:5" ht="15.75" thickBot="1" x14ac:dyDescent="0.3">
      <c r="A10" s="98" t="s">
        <v>109</v>
      </c>
      <c r="B10" s="99">
        <v>58873.08</v>
      </c>
      <c r="C10" s="99">
        <v>63594.909089999972</v>
      </c>
      <c r="D10" s="100">
        <v>50136.79494</v>
      </c>
    </row>
    <row r="11" spans="1:5" ht="15" x14ac:dyDescent="0.25">
      <c r="A11" s="64"/>
      <c r="B11" s="64"/>
      <c r="C11" s="64"/>
      <c r="D11" s="101"/>
    </row>
    <row r="12" spans="1:5" ht="15" x14ac:dyDescent="0.25">
      <c r="A12" s="168" t="s">
        <v>110</v>
      </c>
      <c r="B12" s="168"/>
      <c r="C12" s="168"/>
      <c r="D12" s="102">
        <v>13458.114149999972</v>
      </c>
      <c r="E12" s="103"/>
    </row>
    <row r="14" spans="1:5" x14ac:dyDescent="0.2">
      <c r="A14" s="104" t="s">
        <v>111</v>
      </c>
      <c r="B14" s="105"/>
      <c r="C14" s="105"/>
      <c r="D14" s="106">
        <v>78216.740000000005</v>
      </c>
    </row>
    <row r="16" spans="1:5" x14ac:dyDescent="0.2">
      <c r="A16" s="61" t="s">
        <v>93</v>
      </c>
      <c r="B16" s="61"/>
      <c r="C16" s="61"/>
      <c r="D16" s="107"/>
    </row>
    <row r="22" spans="6:6" x14ac:dyDescent="0.2">
      <c r="F22" s="124"/>
    </row>
  </sheetData>
  <mergeCells count="2">
    <mergeCell ref="A2:D2"/>
    <mergeCell ref="A12:C1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5.5" customHeight="1" x14ac:dyDescent="0.2">
      <c r="A1" s="172" t="s">
        <v>118</v>
      </c>
      <c r="B1" s="172"/>
      <c r="C1" s="172"/>
      <c r="D1" s="172"/>
      <c r="E1" s="172"/>
      <c r="F1" s="172"/>
    </row>
    <row r="2" spans="1:6" ht="16.5" customHeight="1" thickBot="1" x14ac:dyDescent="0.4">
      <c r="A2" s="72"/>
      <c r="B2" s="72"/>
      <c r="C2" s="72"/>
      <c r="D2" s="72"/>
      <c r="E2" s="72"/>
      <c r="F2" s="72"/>
    </row>
    <row r="3" spans="1:6" x14ac:dyDescent="0.2">
      <c r="A3" s="143" t="s">
        <v>16</v>
      </c>
      <c r="B3" s="145" t="s">
        <v>17</v>
      </c>
      <c r="C3" s="145" t="s">
        <v>18</v>
      </c>
      <c r="D3" s="145" t="s">
        <v>19</v>
      </c>
      <c r="E3" s="145" t="s">
        <v>20</v>
      </c>
      <c r="F3" s="174" t="s">
        <v>24</v>
      </c>
    </row>
    <row r="4" spans="1:6" ht="16.5" customHeight="1" thickBot="1" x14ac:dyDescent="0.25">
      <c r="A4" s="173"/>
      <c r="B4" s="146"/>
      <c r="C4" s="146"/>
      <c r="D4" s="146"/>
      <c r="E4" s="146"/>
      <c r="F4" s="175"/>
    </row>
    <row r="5" spans="1:6" s="114" customFormat="1" ht="12.75" customHeight="1" x14ac:dyDescent="0.2">
      <c r="A5" s="125">
        <v>1</v>
      </c>
      <c r="B5" s="122">
        <v>2018</v>
      </c>
      <c r="C5" s="122" t="s">
        <v>92</v>
      </c>
      <c r="D5" s="123" t="s">
        <v>126</v>
      </c>
      <c r="E5" s="123" t="s">
        <v>127</v>
      </c>
      <c r="F5" s="121">
        <v>1268</v>
      </c>
    </row>
    <row r="6" spans="1:6" x14ac:dyDescent="0.2">
      <c r="A6" s="119">
        <v>2</v>
      </c>
      <c r="B6" s="119">
        <v>2018</v>
      </c>
      <c r="C6" s="119" t="s">
        <v>120</v>
      </c>
      <c r="D6" s="120" t="s">
        <v>121</v>
      </c>
      <c r="E6" s="120" t="s">
        <v>122</v>
      </c>
      <c r="F6" s="121">
        <v>10204</v>
      </c>
    </row>
    <row r="7" spans="1:6" s="114" customFormat="1" x14ac:dyDescent="0.2">
      <c r="A7" s="125">
        <v>3</v>
      </c>
      <c r="B7" s="119">
        <v>2018</v>
      </c>
      <c r="C7" s="119" t="s">
        <v>120</v>
      </c>
      <c r="D7" s="120" t="s">
        <v>121</v>
      </c>
      <c r="E7" s="120" t="s">
        <v>127</v>
      </c>
      <c r="F7" s="121">
        <v>1268</v>
      </c>
    </row>
    <row r="8" spans="1:6" x14ac:dyDescent="0.2">
      <c r="A8" s="119">
        <v>4</v>
      </c>
      <c r="B8" s="117">
        <v>2018</v>
      </c>
      <c r="C8" s="117" t="s">
        <v>113</v>
      </c>
      <c r="D8" s="115" t="s">
        <v>115</v>
      </c>
      <c r="E8" s="116" t="s">
        <v>123</v>
      </c>
      <c r="F8" s="108">
        <v>15973</v>
      </c>
    </row>
    <row r="9" spans="1:6" x14ac:dyDescent="0.2">
      <c r="A9" s="125">
        <v>5</v>
      </c>
      <c r="B9" s="117">
        <v>2018</v>
      </c>
      <c r="C9" s="117" t="s">
        <v>113</v>
      </c>
      <c r="D9" s="115" t="s">
        <v>112</v>
      </c>
      <c r="E9" s="116" t="s">
        <v>124</v>
      </c>
      <c r="F9" s="108">
        <v>1002</v>
      </c>
    </row>
    <row r="10" spans="1:6" s="113" customFormat="1" x14ac:dyDescent="0.2">
      <c r="A10" s="119">
        <v>6</v>
      </c>
      <c r="B10" s="117">
        <v>2018</v>
      </c>
      <c r="C10" s="117" t="s">
        <v>114</v>
      </c>
      <c r="D10" s="115" t="s">
        <v>115</v>
      </c>
      <c r="E10" s="116" t="s">
        <v>116</v>
      </c>
      <c r="F10" s="108">
        <v>2039</v>
      </c>
    </row>
    <row r="11" spans="1:6" s="114" customFormat="1" x14ac:dyDescent="0.2">
      <c r="A11" s="125">
        <v>7</v>
      </c>
      <c r="B11" s="117">
        <v>2018</v>
      </c>
      <c r="C11" s="117" t="s">
        <v>128</v>
      </c>
      <c r="D11" s="115"/>
      <c r="E11" s="116" t="s">
        <v>129</v>
      </c>
      <c r="F11" s="108">
        <v>166</v>
      </c>
    </row>
    <row r="12" spans="1:6" x14ac:dyDescent="0.2">
      <c r="A12" s="119">
        <v>8</v>
      </c>
      <c r="B12" s="117">
        <v>2018</v>
      </c>
      <c r="C12" s="118" t="s">
        <v>117</v>
      </c>
      <c r="D12" s="115" t="s">
        <v>112</v>
      </c>
      <c r="E12" s="116" t="s">
        <v>125</v>
      </c>
      <c r="F12" s="108">
        <v>1001</v>
      </c>
    </row>
    <row r="13" spans="1:6" s="109" customFormat="1" ht="13.5" thickBot="1" x14ac:dyDescent="0.25">
      <c r="A13" s="169" t="s">
        <v>28</v>
      </c>
      <c r="B13" s="170"/>
      <c r="C13" s="170"/>
      <c r="D13" s="170"/>
      <c r="E13" s="171"/>
      <c r="F13" s="108">
        <v>2524.5309400000001</v>
      </c>
    </row>
    <row r="14" spans="1:6" ht="15.75" thickBot="1" x14ac:dyDescent="0.3">
      <c r="A14" s="137" t="s">
        <v>29</v>
      </c>
      <c r="B14" s="138"/>
      <c r="C14" s="138"/>
      <c r="D14" s="138"/>
      <c r="E14" s="139"/>
      <c r="F14" s="110">
        <v>35445.530939999997</v>
      </c>
    </row>
    <row r="15" spans="1:6" ht="15" x14ac:dyDescent="0.25">
      <c r="A15" s="111"/>
      <c r="B15" s="111"/>
      <c r="C15" s="111"/>
      <c r="D15" s="111"/>
      <c r="E15" s="111"/>
      <c r="F15" s="112"/>
    </row>
    <row r="16" spans="1:6" ht="15" x14ac:dyDescent="0.25">
      <c r="A16" s="111"/>
      <c r="B16" s="111"/>
      <c r="C16" s="111"/>
      <c r="D16" s="111"/>
      <c r="E16" s="111"/>
      <c r="F16" s="112"/>
    </row>
    <row r="19" spans="1:5" ht="12.75" customHeight="1" x14ac:dyDescent="0.2">
      <c r="A19" s="61" t="s">
        <v>93</v>
      </c>
      <c r="B19" s="61"/>
      <c r="C19" s="61"/>
      <c r="D19" s="61"/>
      <c r="E19" s="61"/>
    </row>
  </sheetData>
  <mergeCells count="9">
    <mergeCell ref="A13:E13"/>
    <mergeCell ref="A14:E14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ТР</vt:lpstr>
      <vt:lpstr>расход ТР</vt:lpstr>
      <vt:lpstr>Р и С очет18</vt:lpstr>
      <vt:lpstr>Р и Срасход18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2019-01-21T08:49:02Z</cp:lastPrinted>
  <dcterms:created xsi:type="dcterms:W3CDTF">2015-02-24T21:57:31Z</dcterms:created>
  <dcterms:modified xsi:type="dcterms:W3CDTF">2019-03-11T06:25:25Z</dcterms:modified>
</cp:coreProperties>
</file>