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18" sheetId="7" r:id="rId5"/>
    <sheet name="расход по дому ТР18" sheetId="8" r:id="rId6"/>
    <sheet name="РиСотчет18" sheetId="11" r:id="rId7"/>
    <sheet name="РиСрасход18" sheetId="12" r:id="rId8"/>
  </sheets>
  <calcPr calcId="145621" refMode="R1C1"/>
</workbook>
</file>

<file path=xl/calcChain.xml><?xml version="1.0" encoding="utf-8"?>
<calcChain xmlns="http://schemas.openxmlformats.org/spreadsheetml/2006/main">
  <c r="Y9" i="3" l="1"/>
  <c r="E8" i="1"/>
  <c r="E7" i="1"/>
  <c r="M14" i="3"/>
  <c r="M13" i="3"/>
  <c r="M12" i="3"/>
  <c r="M11" i="3"/>
  <c r="M10" i="3"/>
  <c r="M9" i="3"/>
  <c r="M8" i="3"/>
  <c r="M7" i="3"/>
  <c r="M6" i="3"/>
  <c r="M5" i="3"/>
  <c r="M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N11" i="3"/>
  <c r="H14" i="3"/>
  <c r="N14" i="3" s="1"/>
  <c r="H13" i="3"/>
  <c r="N13" i="3" s="1"/>
  <c r="H12" i="3"/>
  <c r="N12" i="3" s="1"/>
  <c r="H11" i="3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C10" i="4" s="1"/>
  <c r="D15" i="3"/>
  <c r="B10" i="4" s="1"/>
  <c r="F13" i="4" l="1"/>
  <c r="E13" i="4"/>
  <c r="E6" i="1" s="1"/>
  <c r="AH15" i="3" l="1"/>
  <c r="AE15" i="3"/>
  <c r="AJ15" i="3"/>
  <c r="F8" i="1" s="1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E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N15" i="3"/>
  <c r="I11" i="2" s="1"/>
  <c r="I12" i="2" s="1"/>
  <c r="D7" i="1" l="1"/>
  <c r="F7" i="1"/>
  <c r="D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<sst xmlns="http://schemas.openxmlformats.org/spreadsheetml/2006/main" count="164" uniqueCount="118">
  <si>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</si>
  <si>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</si>
  <si>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</si>
  <si>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</si>
  <si>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</si>
  <si>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</si>
  <si>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</si>
  <si>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</si>
  <si>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</si>
  <si>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</si>
  <si>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</si>
  <si>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</si>
  <si>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</si>
  <si>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</si>
  <si>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</si>
  <si>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</si>
  <si>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</si>
  <si>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</si>
  <si>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</si>
  <si>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</si>
  <si>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</si>
  <si>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</si>
  <si>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</si>
  <si>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</si>
  <si>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</si>
  <si>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</si>
  <si>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</si>
  <si>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</si>
  <si>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</si>
  <si>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</si>
  <si>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</si>
  <si>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</si>
  <si>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</si>
  <si>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</si>
  <si>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</si>
  <si>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</si>
  <si>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</si>
  <si>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</si>
  <si>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</si>
  <si>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</si>
  <si>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</si>
  <si>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</si>
  <si>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</si>
  <si>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</si>
  <si>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</si>
  <si>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</si>
  <si>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</si>
  <si>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</si>
  <si>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</si>
  <si>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</si>
  <si>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</si>
  <si>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</si>
  <si>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</si>
  <si>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</si>
  <si>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</si>
  <si>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</si>
  <si>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</si>
  <si>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</si>
  <si>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</si>
  <si>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</si>
  <si>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</si>
  <si>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</si>
  <si>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</si>
  <si>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</si>
  <si>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</si>
  <si>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</si>
  <si>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</si>
  <si>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</si>
  <si>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</si>
  <si>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</si>
  <si>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</si>
  <si>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</si>
  <si>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</si>
  <si>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</si>
  <si>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</si>
  <si>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</si>
  <si>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</si>
  <si>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</si>
  <si>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</si>
  <si>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</si>
  <si>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</si>
  <si>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</si>
  <si>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Тургеневский, 34 А</t>
  </si>
  <si>
    <t>в доме по адресу ул. Тургеневский, 34 А</t>
  </si>
  <si>
    <t>Остаток денежных средств дома на 01.06.2015 г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</si>
  <si>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</si>
  <si>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</si>
  <si>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</si>
  <si>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</si>
  <si>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Тургеневский, 34 А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</si>
  <si>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Тургеневский, 34 А</t>
  </si>
  <si>
    <t>в доме по  адресу ул. Тургеневский, 34 А за период с 01.06.2015 по 31.07.2015гг.</t>
  </si>
  <si>
    <t>Содержание и Ремонт жилья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</si>
  <si>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</si>
  <si>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</si>
  <si>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>территория</t>
  </si>
  <si>
    <t>за период с 01.01.2017 по 31.12.2017 гг.</t>
  </si>
  <si>
    <t>Информация о собранных и израсходованных денежных средствах по статье " Ремонт Жилья" за период с 01.01.2018 г по 30.06.2018 г по адресу ул. Тургеневский, 34 А</t>
  </si>
  <si>
    <t>Переходящее сальдо на 01.01.18 г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</si>
  <si>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</si>
  <si>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</si>
  <si>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</si>
  <si>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</si>
  <si>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</si>
  <si>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</si>
  <si>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</si>
  <si>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</si>
  <si>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</si>
  <si>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Тургеневский,34-а</t>
  </si>
  <si>
    <t>сентябрь</t>
  </si>
  <si>
    <t>октябрь</t>
  </si>
  <si>
    <t>ЦО</t>
  </si>
  <si>
    <t>заполнение системы</t>
  </si>
  <si>
    <t>ноябрь</t>
  </si>
  <si>
    <t>изготовление и доставка пескопасты</t>
  </si>
  <si>
    <t>Информация о выполненных работах по статье "Ремонт и  Содержание жилья"  за период с  01.07.2018 г по 31.12.2018 г по адресу  ул. Тургеневский, 34-а</t>
  </si>
  <si>
    <t>гидравлические испытания</t>
  </si>
  <si>
    <t>сброс воздуха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</si>
</sst>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20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5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2" fontId="5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0" fillId="0" borderId="4" xfId="0" applyNumberFormat="1" applyBorder="1"/>
    <xf numFmtId="4" fontId="1" fillId="0" borderId="12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Q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30</v>
      </c>
      <c r="B2" s="16" t="s">
        <v>31</v>
      </c>
      <c r="C2" s="16" t="s">
        <v>32</v>
      </c>
      <c r="D2" s="16" t="s">
        <v>34</v>
      </c>
      <c r="E2" s="19" t="s">
        <v>41</v>
      </c>
      <c r="F2" s="16" t="s">
        <v>33</v>
      </c>
      <c r="G2" s="16" t="s">
        <v>35</v>
      </c>
      <c r="H2" s="19" t="s">
        <v>42</v>
      </c>
      <c r="I2" s="16" t="s">
        <v>36</v>
      </c>
      <c r="J2" s="16" t="s">
        <v>37</v>
      </c>
      <c r="K2" s="16" t="s">
        <v>59</v>
      </c>
      <c r="L2" s="16" t="s">
        <v>38</v>
      </c>
      <c r="M2" s="19" t="s">
        <v>39</v>
      </c>
      <c r="N2" s="19" t="s">
        <v>40</v>
      </c>
      <c r="O2" s="17" t="s">
        <v>43</v>
      </c>
      <c r="P2" s="17" t="s">
        <v>44</v>
      </c>
      <c r="Q2" s="17" t="s">
        <v>45</v>
      </c>
      <c r="R2" s="17" t="s">
        <v>46</v>
      </c>
      <c r="S2" s="17" t="s">
        <v>47</v>
      </c>
      <c r="T2" s="17" t="s">
        <v>48</v>
      </c>
      <c r="U2" s="17" t="s">
        <v>49</v>
      </c>
      <c r="V2" s="17" t="s">
        <v>50</v>
      </c>
      <c r="W2" s="17" t="s">
        <v>51</v>
      </c>
      <c r="X2" s="17" t="s">
        <v>52</v>
      </c>
      <c r="Y2" s="17" t="s">
        <v>53</v>
      </c>
      <c r="Z2" s="17" t="s">
        <v>54</v>
      </c>
      <c r="AA2" s="17" t="s">
        <v>55</v>
      </c>
      <c r="AB2" s="17" t="s">
        <v>56</v>
      </c>
      <c r="AC2" s="17" t="s">
        <v>57</v>
      </c>
      <c r="AD2" s="18" t="s">
        <v>58</v>
      </c>
      <c r="AE2" s="16" t="s">
        <v>61</v>
      </c>
      <c r="AF2" s="16" t="s">
        <v>34</v>
      </c>
      <c r="AG2" s="19" t="s">
        <v>41</v>
      </c>
      <c r="AH2" s="16" t="s">
        <v>62</v>
      </c>
      <c r="AI2" s="16" t="s">
        <v>35</v>
      </c>
      <c r="AJ2" s="19" t="s">
        <v>42</v>
      </c>
      <c r="AK2" s="19" t="s">
        <v>81</v>
      </c>
      <c r="AL2" s="19" t="s">
        <v>40</v>
      </c>
    </row>
    <row r="3" spans="1:38" x14ac:dyDescent="0.2">
      <c r="A3" s="14" t="s">
        <v>82</v>
      </c>
      <c r="B3" s="4">
        <v>660.55</v>
      </c>
      <c r="C3" s="4">
        <v>0</v>
      </c>
      <c r="D3" s="4">
        <v>0</v>
      </c>
      <c r="E3" s="20">
        <f>C3+D3</f>
        <v>0</v>
      </c>
      <c r="F3" s="4">
        <v>0</v>
      </c>
      <c r="G3" s="4">
        <v>0</v>
      </c>
      <c r="H3" s="20">
        <f>F3+G3</f>
        <v>0</v>
      </c>
      <c r="I3" s="4">
        <v>0</v>
      </c>
      <c r="J3" s="4">
        <v>0</v>
      </c>
      <c r="K3" s="4">
        <v>0</v>
      </c>
      <c r="L3" s="4">
        <v>0</v>
      </c>
      <c r="M3" s="20">
        <f>(I3+J3+L3)*1.5%</f>
        <v>0</v>
      </c>
      <c r="N3" s="22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20">
        <f>AE3+AF3</f>
        <v>0</v>
      </c>
      <c r="AH3" s="4">
        <v>0</v>
      </c>
      <c r="AI3" s="4">
        <v>0</v>
      </c>
      <c r="AJ3" s="20">
        <f>AH3+AI3</f>
        <v>0</v>
      </c>
      <c r="AK3" s="48">
        <f>AB3*1.5%</f>
        <v>0</v>
      </c>
      <c r="AL3" s="22">
        <f>AJ3*1.5%</f>
        <v>0</v>
      </c>
    </row>
    <row r="4" spans="1:38" x14ac:dyDescent="0.2">
      <c r="A4" s="14" t="s">
        <v>82</v>
      </c>
      <c r="B4" s="4">
        <v>660.55</v>
      </c>
      <c r="C4" s="4">
        <v>0</v>
      </c>
      <c r="D4" s="4">
        <v>0</v>
      </c>
      <c r="E4" s="20">
        <f t="shared" ref="E4:E14" si="0">C4+D4</f>
        <v>0</v>
      </c>
      <c r="F4" s="4">
        <v>0</v>
      </c>
      <c r="G4" s="4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20">
        <f t="shared" ref="AG4:AG14" si="4">AE4+AF4</f>
        <v>0</v>
      </c>
      <c r="AH4" s="4">
        <v>0</v>
      </c>
      <c r="AI4" s="4">
        <v>0</v>
      </c>
      <c r="AJ4" s="20">
        <f t="shared" ref="AJ4:AJ14" si="5">AH4+AI4</f>
        <v>0</v>
      </c>
      <c r="AK4" s="48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82</v>
      </c>
      <c r="B5" s="4">
        <v>660.55</v>
      </c>
      <c r="C5" s="4">
        <v>0</v>
      </c>
      <c r="D5" s="4">
        <v>0</v>
      </c>
      <c r="E5" s="20">
        <f t="shared" si="0"/>
        <v>0</v>
      </c>
      <c r="F5" s="4">
        <v>0</v>
      </c>
      <c r="G5" s="4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20">
        <f t="shared" si="4"/>
        <v>0</v>
      </c>
      <c r="AH5" s="4">
        <v>0</v>
      </c>
      <c r="AI5" s="4">
        <v>0</v>
      </c>
      <c r="AJ5" s="20">
        <f t="shared" si="5"/>
        <v>0</v>
      </c>
      <c r="AK5" s="48">
        <f t="shared" si="6"/>
        <v>0</v>
      </c>
      <c r="AL5" s="22">
        <f t="shared" si="7"/>
        <v>0</v>
      </c>
    </row>
    <row r="6" spans="1:38" x14ac:dyDescent="0.2">
      <c r="A6" s="14" t="s">
        <v>82</v>
      </c>
      <c r="B6" s="4">
        <v>660.55</v>
      </c>
      <c r="C6" s="4">
        <v>0</v>
      </c>
      <c r="D6" s="4">
        <v>0</v>
      </c>
      <c r="E6" s="20">
        <f t="shared" si="0"/>
        <v>0</v>
      </c>
      <c r="F6" s="4">
        <v>0</v>
      </c>
      <c r="G6" s="4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20">
        <f t="shared" si="4"/>
        <v>0</v>
      </c>
      <c r="AH6" s="4">
        <v>0</v>
      </c>
      <c r="AI6" s="4">
        <v>0</v>
      </c>
      <c r="AJ6" s="20">
        <f t="shared" si="5"/>
        <v>0</v>
      </c>
      <c r="AK6" s="48">
        <f t="shared" si="6"/>
        <v>0</v>
      </c>
      <c r="AL6" s="22">
        <f t="shared" si="7"/>
        <v>0</v>
      </c>
    </row>
    <row r="7" spans="1:38" x14ac:dyDescent="0.2">
      <c r="A7" s="14" t="s">
        <v>82</v>
      </c>
      <c r="B7" s="4">
        <v>660.55</v>
      </c>
      <c r="C7" s="4">
        <v>0</v>
      </c>
      <c r="D7" s="4">
        <v>0</v>
      </c>
      <c r="E7" s="20">
        <f t="shared" si="0"/>
        <v>0</v>
      </c>
      <c r="F7" s="4">
        <v>0</v>
      </c>
      <c r="G7" s="4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20">
        <f t="shared" si="4"/>
        <v>0</v>
      </c>
      <c r="AH7" s="4">
        <v>0</v>
      </c>
      <c r="AI7" s="4">
        <v>0</v>
      </c>
      <c r="AJ7" s="20">
        <f t="shared" si="5"/>
        <v>0</v>
      </c>
      <c r="AK7" s="48">
        <f t="shared" si="6"/>
        <v>0</v>
      </c>
      <c r="AL7" s="22">
        <f t="shared" si="7"/>
        <v>0</v>
      </c>
    </row>
    <row r="8" spans="1:38" x14ac:dyDescent="0.2">
      <c r="A8" s="14" t="s">
        <v>82</v>
      </c>
      <c r="B8" s="4">
        <v>660.55</v>
      </c>
      <c r="C8" s="2">
        <v>2675.23</v>
      </c>
      <c r="D8" s="2">
        <v>0</v>
      </c>
      <c r="E8" s="20">
        <f t="shared" si="0"/>
        <v>2675.23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369.91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1188.98</v>
      </c>
      <c r="Z8" s="2">
        <v>0</v>
      </c>
      <c r="AA8" s="2">
        <v>198.16</v>
      </c>
      <c r="AB8" s="2">
        <v>0</v>
      </c>
      <c r="AC8" s="2">
        <v>1360.73</v>
      </c>
      <c r="AD8" s="2">
        <v>0</v>
      </c>
      <c r="AE8" s="2">
        <v>3071.56</v>
      </c>
      <c r="AF8" s="2">
        <v>0</v>
      </c>
      <c r="AG8" s="20">
        <f t="shared" si="4"/>
        <v>3071.56</v>
      </c>
      <c r="AH8" s="2">
        <v>0</v>
      </c>
      <c r="AI8" s="2">
        <v>0</v>
      </c>
      <c r="AJ8" s="20">
        <f t="shared" si="5"/>
        <v>0</v>
      </c>
      <c r="AK8" s="48">
        <f t="shared" si="6"/>
        <v>0</v>
      </c>
      <c r="AL8" s="22">
        <f t="shared" si="7"/>
        <v>0</v>
      </c>
    </row>
    <row r="9" spans="1:38" x14ac:dyDescent="0.2">
      <c r="A9" s="14" t="s">
        <v>82</v>
      </c>
      <c r="B9" s="4">
        <v>660.55</v>
      </c>
      <c r="C9" s="2">
        <v>0</v>
      </c>
      <c r="D9" s="2">
        <v>0</v>
      </c>
      <c r="E9" s="20">
        <f t="shared" si="0"/>
        <v>0</v>
      </c>
      <c r="F9" s="2">
        <v>1736.61</v>
      </c>
      <c r="G9" s="2">
        <v>0</v>
      </c>
      <c r="H9" s="20">
        <f t="shared" si="1"/>
        <v>1736.61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26.049149999999997</v>
      </c>
      <c r="O9" s="2">
        <v>396.33</v>
      </c>
      <c r="P9" s="2">
        <v>240.12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1241.83+66.06</f>
        <v>1307.8899999999999</v>
      </c>
      <c r="Z9" s="2">
        <v>771.82</v>
      </c>
      <c r="AA9" s="2">
        <v>231.21</v>
      </c>
      <c r="AB9" s="2">
        <v>128.63999999999999</v>
      </c>
      <c r="AC9" s="2">
        <v>1440</v>
      </c>
      <c r="AD9" s="2">
        <v>883.3</v>
      </c>
      <c r="AE9" s="2">
        <v>5746.79</v>
      </c>
      <c r="AF9" s="2">
        <v>0</v>
      </c>
      <c r="AG9" s="20">
        <f t="shared" si="4"/>
        <v>5746.79</v>
      </c>
      <c r="AH9" s="2">
        <v>1993.88</v>
      </c>
      <c r="AI9" s="2">
        <v>0</v>
      </c>
      <c r="AJ9" s="20">
        <f t="shared" si="5"/>
        <v>1993.88</v>
      </c>
      <c r="AK9" s="48">
        <f t="shared" si="6"/>
        <v>1.9295999999999998</v>
      </c>
      <c r="AL9" s="22">
        <f t="shared" si="7"/>
        <v>29.908200000000001</v>
      </c>
    </row>
    <row r="10" spans="1:38" x14ac:dyDescent="0.2">
      <c r="A10" s="14" t="s">
        <v>82</v>
      </c>
      <c r="B10" s="4">
        <v>660.55</v>
      </c>
      <c r="C10" s="2"/>
      <c r="D10" s="2"/>
      <c r="E10" s="20">
        <f t="shared" si="0"/>
        <v>0</v>
      </c>
      <c r="F10" s="2">
        <v>455.43</v>
      </c>
      <c r="G10" s="2"/>
      <c r="H10" s="20">
        <f t="shared" si="1"/>
        <v>455.43</v>
      </c>
      <c r="I10" s="2"/>
      <c r="J10" s="2"/>
      <c r="K10" s="2"/>
      <c r="L10" s="2"/>
      <c r="M10" s="20">
        <f t="shared" si="2"/>
        <v>0</v>
      </c>
      <c r="N10" s="22">
        <f t="shared" si="3"/>
        <v>6.8314500000000002</v>
      </c>
      <c r="O10" s="2">
        <v>396.33</v>
      </c>
      <c r="P10" s="2">
        <v>356.4</v>
      </c>
      <c r="Q10" s="2"/>
      <c r="R10" s="2"/>
      <c r="S10" s="2"/>
      <c r="T10" s="2"/>
      <c r="U10" s="2"/>
      <c r="V10" s="2"/>
      <c r="W10" s="2"/>
      <c r="X10" s="2"/>
      <c r="Y10" s="2">
        <v>1241.83</v>
      </c>
      <c r="Z10" s="2">
        <v>1170.7</v>
      </c>
      <c r="AA10" s="2">
        <v>231.21</v>
      </c>
      <c r="AB10" s="2">
        <v>204.91</v>
      </c>
      <c r="AC10" s="2">
        <v>1440</v>
      </c>
      <c r="AD10" s="2">
        <v>1297.76</v>
      </c>
      <c r="AE10" s="2">
        <v>5746.79</v>
      </c>
      <c r="AF10" s="2">
        <v>0</v>
      </c>
      <c r="AG10" s="20">
        <f t="shared" si="4"/>
        <v>5746.79</v>
      </c>
      <c r="AH10" s="2">
        <v>4777.57</v>
      </c>
      <c r="AI10" s="2"/>
      <c r="AJ10" s="20">
        <f t="shared" si="5"/>
        <v>4777.57</v>
      </c>
      <c r="AK10" s="48">
        <f t="shared" si="6"/>
        <v>3.0736499999999998</v>
      </c>
      <c r="AL10" s="22">
        <f t="shared" si="7"/>
        <v>71.663549999999987</v>
      </c>
    </row>
    <row r="11" spans="1:38" x14ac:dyDescent="0.2">
      <c r="A11" s="14" t="s">
        <v>82</v>
      </c>
      <c r="B11" s="4">
        <v>660.55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48">
        <f t="shared" si="6"/>
        <v>0</v>
      </c>
      <c r="AL11" s="22">
        <f t="shared" si="7"/>
        <v>0</v>
      </c>
    </row>
    <row r="12" spans="1:38" x14ac:dyDescent="0.2">
      <c r="A12" s="14" t="s">
        <v>82</v>
      </c>
      <c r="B12" s="4">
        <v>660.55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48">
        <f t="shared" si="6"/>
        <v>0</v>
      </c>
      <c r="AL12" s="22">
        <f t="shared" si="7"/>
        <v>0</v>
      </c>
    </row>
    <row r="13" spans="1:38" x14ac:dyDescent="0.2">
      <c r="A13" s="14" t="s">
        <v>82</v>
      </c>
      <c r="B13" s="4">
        <v>660.55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48">
        <f t="shared" si="6"/>
        <v>0</v>
      </c>
      <c r="AL13" s="22">
        <f t="shared" si="7"/>
        <v>0</v>
      </c>
    </row>
    <row r="14" spans="1:38" ht="13.5" thickBot="1" x14ac:dyDescent="0.25">
      <c r="A14" s="14" t="s">
        <v>82</v>
      </c>
      <c r="B14" s="4">
        <v>660.55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48">
        <f t="shared" si="6"/>
        <v>0</v>
      </c>
      <c r="AL14" s="22">
        <f t="shared" si="7"/>
        <v>0</v>
      </c>
    </row>
    <row r="15" spans="1:38" ht="13.5" thickBot="1" x14ac:dyDescent="0.25">
      <c r="A15" s="12" t="s">
        <v>29</v>
      </c>
      <c r="B15" s="9">
        <v>0</v>
      </c>
      <c r="C15" s="9">
        <f t="shared" ref="C15:G15" si="8">SUM(C3:C14)</f>
        <v>2675.23</v>
      </c>
      <c r="D15" s="9">
        <f t="shared" si="8"/>
        <v>0</v>
      </c>
      <c r="E15" s="21">
        <f t="shared" si="8"/>
        <v>2675.23</v>
      </c>
      <c r="F15" s="9">
        <f t="shared" si="8"/>
        <v>2192.04</v>
      </c>
      <c r="G15" s="9">
        <f t="shared" si="8"/>
        <v>0</v>
      </c>
      <c r="H15" s="21">
        <f t="shared" ref="H15:AE15" si="9">SUM(H3:H14)</f>
        <v>2192.04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32.880600000000001</v>
      </c>
      <c r="O15" s="12">
        <f t="shared" si="9"/>
        <v>1162.57</v>
      </c>
      <c r="P15" s="9">
        <f t="shared" si="9"/>
        <v>596.52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3738.7</v>
      </c>
      <c r="Z15" s="9">
        <f t="shared" si="9"/>
        <v>1942.52</v>
      </c>
      <c r="AA15" s="9">
        <f t="shared" si="9"/>
        <v>660.58</v>
      </c>
      <c r="AB15" s="9">
        <f t="shared" si="9"/>
        <v>333.54999999999995</v>
      </c>
      <c r="AC15" s="9">
        <f t="shared" si="9"/>
        <v>4240.7299999999996</v>
      </c>
      <c r="AD15" s="13">
        <f t="shared" si="9"/>
        <v>2181.06</v>
      </c>
      <c r="AE15" s="9">
        <f t="shared" si="9"/>
        <v>14565.14</v>
      </c>
      <c r="AF15" s="9"/>
      <c r="AG15" s="21">
        <f>SUM(AG3:AG14)</f>
        <v>14565.14</v>
      </c>
      <c r="AH15" s="9">
        <f>SUM(AH3:AH14)</f>
        <v>6771.45</v>
      </c>
      <c r="AI15" s="9"/>
      <c r="AJ15" s="21">
        <f>SUM(AJ3:AJ14)</f>
        <v>6771.45</v>
      </c>
      <c r="AK15" s="21">
        <f t="shared" ref="AK15" si="10">SUM(AK3:AK14)</f>
        <v>5.0032499999999995</v>
      </c>
      <c r="AL15" s="23">
        <f t="shared" ref="AL15" si="11">SUM(AL3:AL14)</f>
        <v>101.57174999999998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9" workbookViewId="0">
      <selection activeCell="G9" sqref="G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1" t="s">
        <v>13</v>
      </c>
      <c r="C2" s="91"/>
      <c r="D2" s="91"/>
      <c r="E2" s="91"/>
      <c r="F2" s="91"/>
    </row>
    <row r="3" spans="2:9" ht="26.25" customHeight="1" x14ac:dyDescent="0.35">
      <c r="B3" s="90" t="s">
        <v>91</v>
      </c>
      <c r="C3" s="90"/>
      <c r="D3" s="90"/>
      <c r="E3" s="90"/>
      <c r="F3" s="90"/>
      <c r="G3" s="1"/>
      <c r="H3" s="1"/>
      <c r="I3" s="1"/>
    </row>
    <row r="4" spans="2:9" ht="30" customHeight="1" thickBot="1" x14ac:dyDescent="0.25">
      <c r="B4" s="90"/>
      <c r="C4" s="90"/>
      <c r="D4" s="90"/>
      <c r="E4" s="90"/>
      <c r="F4" s="90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0" t="s">
        <v>1</v>
      </c>
      <c r="C6" s="51">
        <f>'отчет тек. ремонт'!B13</f>
        <v>2675.23</v>
      </c>
      <c r="D6" s="51">
        <f>'отчет тек. ремонт'!C13</f>
        <v>2192.04</v>
      </c>
      <c r="E6" s="51">
        <f>'отчет тек. ремонт'!E13</f>
        <v>938.62</v>
      </c>
      <c r="F6" s="58">
        <f>'отчет тек. ремонт'!G15</f>
        <v>48417.319400000008</v>
      </c>
    </row>
    <row r="7" spans="2:9" x14ac:dyDescent="0.2">
      <c r="B7" s="52" t="s">
        <v>60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9" t="e">
        <f>#REF!</f>
        <v>#REF!</v>
      </c>
    </row>
    <row r="8" spans="2:9" ht="25.5" x14ac:dyDescent="0.2">
      <c r="B8" s="53" t="s">
        <v>2</v>
      </c>
      <c r="C8" s="2" t="e">
        <f>#REF!</f>
        <v>#REF!</v>
      </c>
      <c r="D8" s="24" t="e">
        <f>#REF!</f>
        <v>#REF!</v>
      </c>
      <c r="E8" s="2" t="e">
        <f>#REF!</f>
        <v>#REF!</v>
      </c>
      <c r="F8" s="60" t="e">
        <f>#REF!</f>
        <v>#REF!</v>
      </c>
    </row>
    <row r="9" spans="2:9" ht="51" x14ac:dyDescent="0.2">
      <c r="B9" s="53" t="s">
        <v>3</v>
      </c>
      <c r="C9" s="2">
        <v>0</v>
      </c>
      <c r="D9" s="2">
        <v>0</v>
      </c>
      <c r="E9" s="2">
        <v>0</v>
      </c>
      <c r="F9" s="54">
        <v>0</v>
      </c>
    </row>
    <row r="10" spans="2:9" x14ac:dyDescent="0.2">
      <c r="B10" s="53" t="s">
        <v>4</v>
      </c>
      <c r="C10" s="2">
        <v>0</v>
      </c>
      <c r="D10" s="2">
        <v>0</v>
      </c>
      <c r="E10" s="2">
        <v>0</v>
      </c>
      <c r="F10" s="54">
        <v>0</v>
      </c>
    </row>
    <row r="11" spans="2:9" ht="25.5" x14ac:dyDescent="0.2">
      <c r="B11" s="53" t="s">
        <v>5</v>
      </c>
      <c r="C11" s="2">
        <f>'выборка 15'!U15</f>
        <v>0</v>
      </c>
      <c r="D11" s="2">
        <f>'выборка 15'!V15</f>
        <v>0</v>
      </c>
      <c r="E11" s="2">
        <f>'общий отчет по дому за 15 г'!D11</f>
        <v>0</v>
      </c>
      <c r="F11" s="54">
        <v>0</v>
      </c>
    </row>
    <row r="12" spans="2:9" x14ac:dyDescent="0.2">
      <c r="B12" s="53" t="s">
        <v>6</v>
      </c>
      <c r="C12" s="2">
        <v>0</v>
      </c>
      <c r="D12" s="2">
        <v>0</v>
      </c>
      <c r="E12" s="2">
        <v>0</v>
      </c>
      <c r="F12" s="54">
        <v>0</v>
      </c>
    </row>
    <row r="13" spans="2:9" x14ac:dyDescent="0.2">
      <c r="B13" s="53" t="s">
        <v>7</v>
      </c>
      <c r="C13" s="2">
        <f>'выборка 15'!Y15</f>
        <v>3738.7</v>
      </c>
      <c r="D13" s="2">
        <f>'выборка 15'!Z15</f>
        <v>1942.52</v>
      </c>
      <c r="E13" s="2">
        <v>483.22</v>
      </c>
      <c r="F13" s="54">
        <v>0</v>
      </c>
    </row>
    <row r="14" spans="2:9" ht="25.5" x14ac:dyDescent="0.2">
      <c r="B14" s="53" t="s">
        <v>8</v>
      </c>
      <c r="C14" s="2">
        <v>0</v>
      </c>
      <c r="D14" s="2">
        <v>0</v>
      </c>
      <c r="E14" s="2">
        <v>0</v>
      </c>
      <c r="F14" s="54">
        <v>0</v>
      </c>
    </row>
    <row r="15" spans="2:9" ht="25.5" x14ac:dyDescent="0.2">
      <c r="B15" s="53" t="s">
        <v>9</v>
      </c>
      <c r="C15" s="2">
        <f>'выборка 15'!AA15</f>
        <v>660.58</v>
      </c>
      <c r="D15" s="2">
        <f>'выборка 15'!AB15</f>
        <v>333.54999999999995</v>
      </c>
      <c r="E15" s="2">
        <v>69.52</v>
      </c>
      <c r="F15" s="54">
        <f>D15</f>
        <v>333.54999999999995</v>
      </c>
    </row>
    <row r="16" spans="2:9" ht="26.25" thickBot="1" x14ac:dyDescent="0.25">
      <c r="B16" s="55" t="s">
        <v>10</v>
      </c>
      <c r="C16" s="56">
        <f>'выборка 15'!AC15</f>
        <v>4240.7299999999996</v>
      </c>
      <c r="D16" s="56">
        <f>'выборка 15'!AD15</f>
        <v>2181.06</v>
      </c>
      <c r="E16" s="56">
        <v>477.43</v>
      </c>
      <c r="F16" s="57">
        <v>0</v>
      </c>
    </row>
    <row r="18" spans="2:6" ht="19.5" customHeight="1" x14ac:dyDescent="0.2">
      <c r="B18" s="92" t="s">
        <v>86</v>
      </c>
      <c r="C18" s="92"/>
      <c r="D18" s="92"/>
      <c r="E18" s="92"/>
      <c r="F18" s="9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15" sqref="A15:F1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3" t="s">
        <v>90</v>
      </c>
      <c r="B2" s="93"/>
      <c r="C2" s="93"/>
      <c r="D2" s="93"/>
      <c r="E2" s="93"/>
      <c r="F2" s="93"/>
      <c r="G2" s="93"/>
    </row>
    <row r="3" spans="1:7" ht="23.25" x14ac:dyDescent="0.35">
      <c r="A3" s="29"/>
      <c r="B3" s="29"/>
      <c r="C3" s="29"/>
      <c r="D3" s="29"/>
      <c r="E3" s="29"/>
      <c r="F3" s="29"/>
      <c r="G3" s="29"/>
    </row>
    <row r="4" spans="1:7" ht="15.75" x14ac:dyDescent="0.25">
      <c r="A4" s="94" t="s">
        <v>84</v>
      </c>
      <c r="B4" s="94"/>
      <c r="C4" s="94"/>
      <c r="D4" s="94"/>
      <c r="E4" s="94"/>
      <c r="F4" s="94"/>
      <c r="G4" s="30">
        <v>46258.16</v>
      </c>
    </row>
    <row r="5" spans="1:7" ht="13.5" thickBot="1" x14ac:dyDescent="0.25"/>
    <row r="6" spans="1:7" ht="60" customHeight="1" thickBot="1" x14ac:dyDescent="0.3">
      <c r="A6" s="31"/>
      <c r="B6" s="32" t="s">
        <v>63</v>
      </c>
      <c r="C6" s="32" t="s">
        <v>64</v>
      </c>
      <c r="D6" s="32" t="s">
        <v>65</v>
      </c>
      <c r="E6" s="32" t="s">
        <v>66</v>
      </c>
      <c r="F6" s="32" t="s">
        <v>67</v>
      </c>
      <c r="G6" s="33" t="s">
        <v>68</v>
      </c>
    </row>
    <row r="7" spans="1:7" x14ac:dyDescent="0.2">
      <c r="A7" s="14" t="s">
        <v>1</v>
      </c>
      <c r="B7" s="4">
        <f>'выборка 15'!C15+'выборка 15'!D15</f>
        <v>2675.23</v>
      </c>
      <c r="C7" s="4">
        <f>'выборка 15'!F15+'выборка 15'!G15</f>
        <v>2192.04</v>
      </c>
      <c r="D7" s="95">
        <f>'расход по дому ТР 15'!I12</f>
        <v>32.880600000000001</v>
      </c>
      <c r="E7" s="4">
        <v>938.62</v>
      </c>
      <c r="F7" s="4">
        <v>0</v>
      </c>
      <c r="G7" s="95">
        <f>C13-D13</f>
        <v>2159.1594</v>
      </c>
    </row>
    <row r="8" spans="1:7" x14ac:dyDescent="0.2">
      <c r="A8" s="7" t="s">
        <v>69</v>
      </c>
      <c r="B8" s="2">
        <v>0</v>
      </c>
      <c r="C8" s="2">
        <v>0</v>
      </c>
      <c r="D8" s="96"/>
      <c r="E8" s="2">
        <v>0</v>
      </c>
      <c r="F8" s="2">
        <v>0</v>
      </c>
      <c r="G8" s="96"/>
    </row>
    <row r="9" spans="1:7" x14ac:dyDescent="0.2">
      <c r="A9" s="7" t="s">
        <v>70</v>
      </c>
      <c r="B9" s="2">
        <v>0</v>
      </c>
      <c r="C9" s="2">
        <v>0</v>
      </c>
      <c r="D9" s="96"/>
      <c r="E9" s="2">
        <v>0</v>
      </c>
      <c r="F9" s="2">
        <v>0</v>
      </c>
      <c r="G9" s="96"/>
    </row>
    <row r="10" spans="1:7" x14ac:dyDescent="0.2">
      <c r="A10" s="14" t="s">
        <v>71</v>
      </c>
      <c r="B10" s="2">
        <f>'выборка 15'!D15</f>
        <v>0</v>
      </c>
      <c r="C10" s="2">
        <f>'выборка 15'!G15</f>
        <v>0</v>
      </c>
      <c r="D10" s="96"/>
      <c r="E10" s="2">
        <v>0</v>
      </c>
      <c r="F10" s="2">
        <v>0</v>
      </c>
      <c r="G10" s="96"/>
    </row>
    <row r="11" spans="1:7" x14ac:dyDescent="0.2">
      <c r="A11" s="7" t="s">
        <v>72</v>
      </c>
      <c r="B11" s="2">
        <v>0</v>
      </c>
      <c r="C11" s="2">
        <v>0</v>
      </c>
      <c r="D11" s="96"/>
      <c r="E11" s="2">
        <v>0</v>
      </c>
      <c r="F11" s="2">
        <v>0</v>
      </c>
      <c r="G11" s="96"/>
    </row>
    <row r="12" spans="1:7" ht="13.5" thickBot="1" x14ac:dyDescent="0.25">
      <c r="A12" s="34" t="s">
        <v>73</v>
      </c>
      <c r="B12" s="2">
        <v>0</v>
      </c>
      <c r="C12" s="2">
        <v>0</v>
      </c>
      <c r="D12" s="97"/>
      <c r="E12" s="2">
        <v>0</v>
      </c>
      <c r="F12" s="2">
        <v>0</v>
      </c>
      <c r="G12" s="97"/>
    </row>
    <row r="13" spans="1:7" ht="15.75" thickBot="1" x14ac:dyDescent="0.3">
      <c r="A13" s="35" t="s">
        <v>74</v>
      </c>
      <c r="B13" s="36">
        <f>SUM(B7:B12)</f>
        <v>2675.23</v>
      </c>
      <c r="C13" s="36">
        <f>SUM(C7:C12)</f>
        <v>2192.04</v>
      </c>
      <c r="D13" s="37">
        <f>SUM(D7)</f>
        <v>32.880600000000001</v>
      </c>
      <c r="E13" s="36">
        <f>SUM(E7:E12)</f>
        <v>938.62</v>
      </c>
      <c r="F13" s="36">
        <f>SUM(F7:F12)</f>
        <v>0</v>
      </c>
      <c r="G13" s="49">
        <f>G7</f>
        <v>2159.1594</v>
      </c>
    </row>
    <row r="15" spans="1:7" ht="15.75" x14ac:dyDescent="0.25">
      <c r="A15" s="94" t="s">
        <v>88</v>
      </c>
      <c r="B15" s="94"/>
      <c r="C15" s="94"/>
      <c r="D15" s="94"/>
      <c r="E15" s="94"/>
      <c r="F15" s="94"/>
      <c r="G15" s="38">
        <f>G4+C13-D13</f>
        <v>48417.319400000008</v>
      </c>
    </row>
    <row r="17" spans="1:5" x14ac:dyDescent="0.2">
      <c r="A17" s="92" t="s">
        <v>87</v>
      </c>
      <c r="B17" s="92"/>
      <c r="C17" s="92"/>
      <c r="D17" s="92"/>
      <c r="E17" s="9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customHeight="1" x14ac:dyDescent="0.25">
      <c r="A2" s="107" t="s">
        <v>16</v>
      </c>
      <c r="B2" s="109" t="s">
        <v>17</v>
      </c>
      <c r="C2" s="109" t="s">
        <v>18</v>
      </c>
      <c r="D2" s="109" t="s">
        <v>19</v>
      </c>
      <c r="E2" s="109" t="s">
        <v>20</v>
      </c>
      <c r="F2" s="109" t="s">
        <v>21</v>
      </c>
      <c r="G2" s="109" t="s">
        <v>22</v>
      </c>
      <c r="H2" s="109" t="s">
        <v>23</v>
      </c>
      <c r="I2" s="109" t="s">
        <v>24</v>
      </c>
      <c r="J2" s="111" t="s">
        <v>25</v>
      </c>
      <c r="K2" s="112"/>
    </row>
    <row r="3" spans="1:11" ht="29.25" customHeight="1" thickBot="1" x14ac:dyDescent="0.3">
      <c r="A3" s="108"/>
      <c r="B3" s="110"/>
      <c r="C3" s="110"/>
      <c r="D3" s="110"/>
      <c r="E3" s="110"/>
      <c r="F3" s="110"/>
      <c r="G3" s="110"/>
      <c r="H3" s="110"/>
      <c r="I3" s="110"/>
      <c r="J3" s="10" t="s">
        <v>26</v>
      </c>
      <c r="K3" s="11" t="s">
        <v>27</v>
      </c>
    </row>
    <row r="4" spans="1:11" x14ac:dyDescent="0.2">
      <c r="A4" s="4"/>
      <c r="B4" s="4"/>
      <c r="C4" s="4"/>
      <c r="D4" s="4"/>
      <c r="E4" s="4"/>
      <c r="F4" s="4"/>
      <c r="G4" s="4"/>
      <c r="H4" s="26"/>
      <c r="I4" s="4"/>
      <c r="J4" s="4"/>
      <c r="K4" s="25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98" t="s">
        <v>28</v>
      </c>
      <c r="B11" s="99"/>
      <c r="C11" s="99"/>
      <c r="D11" s="99"/>
      <c r="E11" s="99"/>
      <c r="F11" s="99"/>
      <c r="G11" s="99"/>
      <c r="H11" s="100"/>
      <c r="I11" s="27">
        <f>'выборка 15'!M15+'выборка 15'!N15</f>
        <v>32.880600000000001</v>
      </c>
      <c r="J11" s="8"/>
      <c r="K11" s="8"/>
    </row>
    <row r="12" spans="1:11" ht="15.75" thickBot="1" x14ac:dyDescent="0.3">
      <c r="A12" s="101" t="s">
        <v>29</v>
      </c>
      <c r="B12" s="102"/>
      <c r="C12" s="102"/>
      <c r="D12" s="102"/>
      <c r="E12" s="102"/>
      <c r="F12" s="102"/>
      <c r="G12" s="102"/>
      <c r="H12" s="103"/>
      <c r="I12" s="28">
        <f>SUM(I4:I11)</f>
        <v>32.880600000000001</v>
      </c>
      <c r="J12" s="104"/>
      <c r="K12" s="105"/>
    </row>
    <row r="15" spans="1:11" x14ac:dyDescent="0.2">
      <c r="A15" s="92" t="s">
        <v>86</v>
      </c>
      <c r="B15" s="92"/>
      <c r="C15" s="92"/>
      <c r="D15" s="92"/>
      <c r="E15" s="92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tabSelected="1" topLeftCell="A2" workbookViewId="0">
      <selection activeCell="A4" sqref="A4"/>
    </sheetView>
  </sheetViews>
  <sheetFormatPr defaultRowHeight="12.75" x14ac:dyDescent="0.2"/>
  <cols>
    <col min="1" max="1" width="36.140625" customWidth="1"/>
    <col min="2" max="2" width="18.140625" customWidth="1"/>
    <col min="3" max="3" width="24" customWidth="1"/>
    <col min="4" max="4" width="18" customWidth="1"/>
  </cols>
  <sheetData>
    <row r="3" spans="1:4" ht="93.75" customHeight="1" x14ac:dyDescent="0.35">
      <c r="A3" s="90" t="s">
        <v>97</v>
      </c>
      <c r="B3" s="90"/>
      <c r="C3" s="90"/>
      <c r="D3" s="90"/>
    </row>
    <row r="5" spans="1:4" ht="13.5" thickBot="1" x14ac:dyDescent="0.25"/>
    <row r="6" spans="1:4" ht="47.25" x14ac:dyDescent="0.25">
      <c r="A6" s="62"/>
      <c r="B6" s="39" t="s">
        <v>63</v>
      </c>
      <c r="C6" s="39" t="s">
        <v>64</v>
      </c>
      <c r="D6" s="39" t="s">
        <v>65</v>
      </c>
    </row>
    <row r="7" spans="1:4" ht="30.75" customHeight="1" x14ac:dyDescent="0.25">
      <c r="A7" s="113" t="s">
        <v>98</v>
      </c>
      <c r="B7" s="114"/>
      <c r="C7" s="75">
        <v>43659.510100000007</v>
      </c>
      <c r="D7" s="75"/>
    </row>
    <row r="8" spans="1:4" ht="21.75" customHeight="1" thickBot="1" x14ac:dyDescent="0.25">
      <c r="A8" s="14" t="s">
        <v>92</v>
      </c>
      <c r="B8" s="69">
        <v>19023.780000000002</v>
      </c>
      <c r="C8" s="69">
        <v>16489.28</v>
      </c>
      <c r="D8" s="70">
        <v>3178.4135000000001</v>
      </c>
    </row>
    <row r="9" spans="1:4" ht="28.5" customHeight="1" thickBot="1" x14ac:dyDescent="0.3">
      <c r="A9" s="35" t="s">
        <v>74</v>
      </c>
      <c r="B9" s="73">
        <v>19023.780000000002</v>
      </c>
      <c r="C9" s="73">
        <v>60148.790100000006</v>
      </c>
      <c r="D9" s="74">
        <v>3178.4135000000001</v>
      </c>
    </row>
    <row r="10" spans="1:4" ht="15" customHeight="1" x14ac:dyDescent="0.2"/>
    <row r="11" spans="1:4" ht="15.75" customHeight="1" x14ac:dyDescent="0.25">
      <c r="A11" s="65" t="s">
        <v>99</v>
      </c>
      <c r="B11" s="65"/>
      <c r="C11" s="65"/>
      <c r="D11" s="76">
        <v>56970.376600000003</v>
      </c>
    </row>
    <row r="12" spans="1:4" ht="15.75" x14ac:dyDescent="0.25">
      <c r="A12" s="61"/>
      <c r="B12" s="61"/>
      <c r="C12" s="61"/>
      <c r="D12" s="77"/>
    </row>
    <row r="13" spans="1:4" x14ac:dyDescent="0.2">
      <c r="A13" s="66" t="s">
        <v>100</v>
      </c>
      <c r="B13" s="67"/>
      <c r="C13" s="67"/>
      <c r="D13" s="78">
        <v>104519.1</v>
      </c>
    </row>
    <row r="14" spans="1:4" ht="15.75" x14ac:dyDescent="0.25">
      <c r="A14" s="61"/>
      <c r="B14" s="61"/>
      <c r="C14" s="61"/>
      <c r="D14" s="61"/>
    </row>
    <row r="16" spans="1:4" x14ac:dyDescent="0.2">
      <c r="A16" s="63" t="s">
        <v>93</v>
      </c>
      <c r="B16" s="63"/>
      <c r="C16" s="63"/>
      <c r="D16" s="63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sqref="A1:XFD1048576"/>
    </sheetView>
  </sheetViews>
  <sheetFormatPr defaultRowHeight="12.75" x14ac:dyDescent="0.2"/>
  <cols>
    <col min="1" max="1" width="5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119" t="s">
        <v>94</v>
      </c>
      <c r="B2" s="119"/>
      <c r="C2" s="119"/>
      <c r="D2" s="119"/>
      <c r="E2" s="119"/>
      <c r="F2" s="119"/>
      <c r="G2" s="119"/>
    </row>
    <row r="3" spans="1:7" ht="17.25" x14ac:dyDescent="0.3">
      <c r="A3" s="119" t="s">
        <v>83</v>
      </c>
      <c r="B3" s="119"/>
      <c r="C3" s="119"/>
      <c r="D3" s="119"/>
      <c r="E3" s="119"/>
      <c r="F3" s="119"/>
      <c r="G3" s="119"/>
    </row>
    <row r="4" spans="1:7" ht="17.25" x14ac:dyDescent="0.3">
      <c r="A4" s="119" t="s">
        <v>96</v>
      </c>
      <c r="B4" s="119"/>
      <c r="C4" s="119"/>
      <c r="D4" s="119"/>
      <c r="E4" s="119"/>
      <c r="F4" s="119"/>
      <c r="G4" s="119"/>
    </row>
    <row r="5" spans="1:7" ht="13.5" thickBot="1" x14ac:dyDescent="0.25"/>
    <row r="6" spans="1:7" ht="30.75" thickBot="1" x14ac:dyDescent="0.25">
      <c r="A6" s="40" t="s">
        <v>16</v>
      </c>
      <c r="B6" s="41" t="s">
        <v>17</v>
      </c>
      <c r="C6" s="42" t="s">
        <v>18</v>
      </c>
      <c r="D6" s="42" t="s">
        <v>77</v>
      </c>
      <c r="E6" s="42" t="s">
        <v>20</v>
      </c>
      <c r="F6" s="43" t="s">
        <v>85</v>
      </c>
      <c r="G6" s="6" t="s">
        <v>78</v>
      </c>
    </row>
    <row r="7" spans="1:7" ht="15.75" thickBot="1" x14ac:dyDescent="0.25">
      <c r="A7" s="44"/>
      <c r="B7" s="115" t="s">
        <v>79</v>
      </c>
      <c r="C7" s="116"/>
      <c r="D7" s="116"/>
      <c r="E7" s="116"/>
      <c r="F7" s="116"/>
      <c r="G7" s="45">
        <v>3178.4135000000001</v>
      </c>
    </row>
    <row r="8" spans="1:7" ht="15.75" thickBot="1" x14ac:dyDescent="0.3">
      <c r="A8" s="101" t="s">
        <v>80</v>
      </c>
      <c r="B8" s="102"/>
      <c r="C8" s="102"/>
      <c r="D8" s="46"/>
      <c r="E8" s="46"/>
      <c r="F8" s="46"/>
      <c r="G8" s="47">
        <v>3178.4135000000001</v>
      </c>
    </row>
    <row r="9" spans="1:7" x14ac:dyDescent="0.2">
      <c r="A9" s="117"/>
      <c r="B9" s="117"/>
      <c r="C9" s="118"/>
      <c r="D9" s="118"/>
      <c r="E9" s="118"/>
      <c r="F9" s="118"/>
      <c r="G9" s="118"/>
    </row>
    <row r="13" spans="1:7" ht="15" x14ac:dyDescent="0.25">
      <c r="A13" s="64" t="s">
        <v>93</v>
      </c>
      <c r="B13" s="64"/>
      <c r="C13" s="64"/>
      <c r="D13" s="64"/>
      <c r="E13" s="64"/>
      <c r="F13" s="64"/>
      <c r="G13" s="64"/>
    </row>
  </sheetData>
  <mergeCells count="6">
    <mergeCell ref="B7:F7"/>
    <mergeCell ref="A8:C8"/>
    <mergeCell ref="A9:G9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9.5" customHeight="1" x14ac:dyDescent="0.2">
      <c r="A2" s="120" t="s">
        <v>108</v>
      </c>
      <c r="B2" s="120"/>
      <c r="C2" s="120"/>
      <c r="D2" s="120"/>
    </row>
    <row r="3" spans="1:4" ht="23.25" x14ac:dyDescent="0.35">
      <c r="A3" s="79"/>
      <c r="B3" s="79"/>
      <c r="C3" s="79"/>
      <c r="D3" s="79"/>
    </row>
    <row r="4" spans="1:4" ht="13.5" thickBot="1" x14ac:dyDescent="0.25"/>
    <row r="5" spans="1:4" ht="31.5" x14ac:dyDescent="0.2">
      <c r="A5" s="62"/>
      <c r="B5" s="68" t="s">
        <v>63</v>
      </c>
      <c r="C5" s="68" t="s">
        <v>64</v>
      </c>
      <c r="D5" s="68" t="s">
        <v>65</v>
      </c>
    </row>
    <row r="6" spans="1:4" ht="23.25" customHeight="1" x14ac:dyDescent="0.2">
      <c r="A6" s="81" t="s">
        <v>101</v>
      </c>
      <c r="B6" s="82"/>
      <c r="C6" s="83">
        <v>87001.722099999999</v>
      </c>
      <c r="D6" s="82"/>
    </row>
    <row r="7" spans="1:4" ht="23.25" customHeight="1" x14ac:dyDescent="0.2">
      <c r="A7" s="14" t="s">
        <v>102</v>
      </c>
      <c r="B7" s="69">
        <v>42380.61</v>
      </c>
      <c r="C7" s="69">
        <v>34261.97</v>
      </c>
      <c r="D7" s="72">
        <v>14730.77168</v>
      </c>
    </row>
    <row r="8" spans="1:4" ht="25.5" x14ac:dyDescent="0.2">
      <c r="A8" s="3" t="s">
        <v>75</v>
      </c>
      <c r="B8" s="71">
        <v>0</v>
      </c>
      <c r="C8" s="71"/>
      <c r="D8" s="71">
        <v>7926.6</v>
      </c>
    </row>
    <row r="9" spans="1:4" ht="39" thickBot="1" x14ac:dyDescent="0.25">
      <c r="A9" s="3" t="s">
        <v>76</v>
      </c>
      <c r="B9" s="71">
        <v>0</v>
      </c>
      <c r="C9" s="71"/>
      <c r="D9" s="72">
        <v>2853.5759999999996</v>
      </c>
    </row>
    <row r="10" spans="1:4" ht="15.75" thickBot="1" x14ac:dyDescent="0.3">
      <c r="A10" s="35" t="s">
        <v>103</v>
      </c>
      <c r="B10" s="73">
        <v>42380.61</v>
      </c>
      <c r="C10" s="73">
        <v>121263.6921</v>
      </c>
      <c r="D10" s="74">
        <v>25510.947680000001</v>
      </c>
    </row>
    <row r="12" spans="1:4" ht="15.75" hidden="1" x14ac:dyDescent="0.25">
      <c r="A12" s="94" t="s">
        <v>104</v>
      </c>
      <c r="B12" s="94"/>
      <c r="C12" s="94"/>
      <c r="D12" s="84">
        <v>95752.744420000003</v>
      </c>
    </row>
    <row r="13" spans="1:4" ht="15" x14ac:dyDescent="0.25">
      <c r="A13" s="65" t="s">
        <v>105</v>
      </c>
      <c r="B13" s="65"/>
      <c r="C13" s="65"/>
      <c r="D13" s="76">
        <v>95752.744420000003</v>
      </c>
    </row>
    <row r="15" spans="1:4" ht="15.75" x14ac:dyDescent="0.25">
      <c r="A15" s="80"/>
      <c r="B15" s="80"/>
      <c r="C15" s="80"/>
      <c r="D15" s="80"/>
    </row>
    <row r="16" spans="1:4" ht="15.75" x14ac:dyDescent="0.25">
      <c r="A16" s="80"/>
      <c r="B16" s="80"/>
      <c r="C16" s="80"/>
      <c r="D16" s="80"/>
    </row>
    <row r="17" spans="1:4" x14ac:dyDescent="0.2">
      <c r="A17" s="66" t="s">
        <v>106</v>
      </c>
      <c r="B17" s="67"/>
      <c r="C17" s="67"/>
      <c r="D17" s="78">
        <v>216155.46</v>
      </c>
    </row>
    <row r="18" spans="1:4" ht="15.75" x14ac:dyDescent="0.25">
      <c r="A18" s="80"/>
      <c r="B18" s="80"/>
      <c r="C18" s="80"/>
      <c r="D18" s="80"/>
    </row>
    <row r="19" spans="1:4" ht="12.75" customHeight="1" x14ac:dyDescent="0.2">
      <c r="A19" s="63" t="s">
        <v>107</v>
      </c>
      <c r="B19" s="63"/>
      <c r="C19" s="63"/>
      <c r="D19" s="63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7" sqref="D7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9" customHeight="1" thickBot="1" x14ac:dyDescent="0.25">
      <c r="A1" s="123" t="s">
        <v>115</v>
      </c>
      <c r="B1" s="123"/>
      <c r="C1" s="123"/>
      <c r="D1" s="123"/>
      <c r="E1" s="123"/>
      <c r="F1" s="123"/>
      <c r="G1" s="123"/>
      <c r="H1" s="123"/>
    </row>
    <row r="2" spans="1:8" ht="15.75" x14ac:dyDescent="0.25">
      <c r="A2" s="107" t="s">
        <v>16</v>
      </c>
      <c r="B2" s="109" t="s">
        <v>17</v>
      </c>
      <c r="C2" s="109" t="s">
        <v>18</v>
      </c>
      <c r="D2" s="109" t="s">
        <v>19</v>
      </c>
      <c r="E2" s="109" t="s">
        <v>20</v>
      </c>
      <c r="F2" s="109" t="s">
        <v>24</v>
      </c>
      <c r="G2" s="111" t="s">
        <v>25</v>
      </c>
      <c r="H2" s="112"/>
    </row>
    <row r="3" spans="1:8" ht="16.5" thickBot="1" x14ac:dyDescent="0.3">
      <c r="A3" s="108"/>
      <c r="B3" s="110"/>
      <c r="C3" s="110"/>
      <c r="D3" s="110"/>
      <c r="E3" s="110"/>
      <c r="F3" s="110"/>
      <c r="G3" s="10" t="s">
        <v>26</v>
      </c>
      <c r="H3" s="11" t="s">
        <v>27</v>
      </c>
    </row>
    <row r="4" spans="1:8" x14ac:dyDescent="0.2">
      <c r="A4" s="85">
        <v>1</v>
      </c>
      <c r="B4" s="85">
        <v>2018</v>
      </c>
      <c r="C4" s="85" t="s">
        <v>109</v>
      </c>
      <c r="D4" s="86" t="s">
        <v>111</v>
      </c>
      <c r="E4" s="87" t="s">
        <v>116</v>
      </c>
      <c r="F4" s="88">
        <v>8894</v>
      </c>
      <c r="G4" s="8"/>
      <c r="H4" s="8"/>
    </row>
    <row r="5" spans="1:8" x14ac:dyDescent="0.2">
      <c r="A5" s="85">
        <v>2</v>
      </c>
      <c r="B5" s="85">
        <v>2018</v>
      </c>
      <c r="C5" s="85" t="s">
        <v>110</v>
      </c>
      <c r="D5" s="86" t="s">
        <v>111</v>
      </c>
      <c r="E5" s="87" t="s">
        <v>112</v>
      </c>
      <c r="F5" s="88">
        <v>1939</v>
      </c>
      <c r="G5" s="8"/>
      <c r="H5" s="8"/>
    </row>
    <row r="6" spans="1:8" x14ac:dyDescent="0.2">
      <c r="A6" s="85">
        <v>3</v>
      </c>
      <c r="B6" s="85">
        <v>2018</v>
      </c>
      <c r="C6" s="85" t="s">
        <v>113</v>
      </c>
      <c r="D6" s="86" t="s">
        <v>95</v>
      </c>
      <c r="E6" s="87" t="s">
        <v>114</v>
      </c>
      <c r="F6" s="88">
        <v>1011</v>
      </c>
      <c r="G6" s="8"/>
      <c r="H6" s="8"/>
    </row>
    <row r="7" spans="1:8" x14ac:dyDescent="0.2">
      <c r="A7" s="85">
        <v>4</v>
      </c>
      <c r="B7" s="85">
        <v>2018</v>
      </c>
      <c r="C7" s="85" t="s">
        <v>113</v>
      </c>
      <c r="D7" s="86" t="s">
        <v>111</v>
      </c>
      <c r="E7" s="87" t="s">
        <v>117</v>
      </c>
      <c r="F7" s="88">
        <v>351</v>
      </c>
      <c r="G7" s="8"/>
      <c r="H7" s="8"/>
    </row>
    <row r="8" spans="1:8" ht="13.5" thickBot="1" x14ac:dyDescent="0.25">
      <c r="A8" s="121" t="s">
        <v>28</v>
      </c>
      <c r="B8" s="122"/>
      <c r="C8" s="122"/>
      <c r="D8" s="122"/>
      <c r="E8" s="122"/>
      <c r="F8" s="88">
        <v>2535.7716799999998</v>
      </c>
      <c r="G8" s="8"/>
      <c r="H8" s="8"/>
    </row>
    <row r="9" spans="1:8" ht="15.75" thickBot="1" x14ac:dyDescent="0.3">
      <c r="A9" s="101" t="s">
        <v>29</v>
      </c>
      <c r="B9" s="102"/>
      <c r="C9" s="102"/>
      <c r="D9" s="102"/>
      <c r="E9" s="102"/>
      <c r="F9" s="89">
        <v>14730.77168</v>
      </c>
      <c r="G9" s="104"/>
      <c r="H9" s="105"/>
    </row>
    <row r="12" spans="1:8" ht="12.75" customHeight="1" x14ac:dyDescent="0.2">
      <c r="A12" s="63" t="s">
        <v>107</v>
      </c>
      <c r="B12" s="63"/>
      <c r="C12" s="63"/>
      <c r="D12" s="63"/>
      <c r="E12" s="63"/>
    </row>
  </sheetData>
  <mergeCells count="11">
    <mergeCell ref="A8:E8"/>
    <mergeCell ref="A9:E9"/>
    <mergeCell ref="G9:H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ТР18</vt:lpstr>
      <vt:lpstr>расход по дому ТР18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2019-01-31T07:47:09Z</cp:lastPrinted>
  <dcterms:created xsi:type="dcterms:W3CDTF">2015-02-24T21:57:31Z</dcterms:created>
  <dcterms:modified xsi:type="dcterms:W3CDTF">2019-03-17T11:27:16Z</dcterms:modified>
</cp:coreProperties>
</file>