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0490" windowHeight="7455" firstSheet="2" activeTab="2"/>
  </bookViews>
  <sheets>
    <sheet name="выборка 15" sheetId="3" state="hidden" r:id="rId1"/>
    <sheet name="общий отчет по дому за 15 г" sheetId="1" state="hidden" r:id="rId2"/>
    <sheet name="отчет ТО" sheetId="9" r:id="rId3"/>
    <sheet name="отчет сод. жилья" sheetId="5" state="hidden" r:id="rId4"/>
    <sheet name="расход по дому ТО" sheetId="6" state="hidden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C7" i="9" l="1"/>
  <c r="C10" i="9" s="1"/>
  <c r="B10" i="9"/>
  <c r="D10" i="9" l="1"/>
  <c r="E12" i="9" s="1"/>
  <c r="D10" i="5" l="1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G16" i="5" l="1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<sst xmlns="http://schemas.openxmlformats.org/spreadsheetml/2006/main" count="116" uniqueCount="93">
  <si>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</si>
  <si>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</si>
  <si>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</si>
  <si>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</si>
  <si>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</si>
  <si>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</si>
  <si>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</si>
  <si>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</si>
  <si>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</si>
  <si>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</si>
  <si>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</si>
  <si>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</si>
  <si>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</si>
  <si>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</si>
  <si>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</si>
  <si>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</si>
  <si>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</si>
  <si>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</si>
  <si>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</si>
  <si>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</si>
  <si>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</si>
  <si>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</si>
  <si>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</si>
  <si>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</si>
  <si>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</si>
  <si>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</si>
  <si>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</si>
  <si>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</si>
  <si>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</si>
  <si>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</si>
  <si>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</si>
  <si>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</si>
  <si>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</si>
  <si>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</si>
  <si>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</si>
  <si>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</si>
  <si>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</si>
  <si>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</si>
  <si>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</si>
  <si>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</si>
  <si>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</si>
  <si>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</si>
  <si>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</si>
  <si>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</si>
  <si>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</si>
  <si>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</si>
  <si>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</si>
  <si>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</si>
  <si>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</si>
  <si>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</si>
  <si>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</si>
  <si>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</si>
  <si>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</si>
  <si>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</si>
  <si>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</si>
  <si>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</si>
  <si>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</si>
  <si>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</si>
  <si>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</si>
  <si>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</si>
  <si>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</si>
  <si>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</si>
  <si>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</si>
  <si>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</si>
  <si>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</si>
  <si>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</si>
  <si>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</si>
  <si>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</si>
  <si>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</si>
  <si>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</si>
  <si>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</si>
  <si>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</si>
  <si>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</si>
  <si>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</si>
  <si>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</si>
  <si>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</si>
  <si>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</si>
  <si>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</si>
  <si>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</si>
  <si>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</si>
  <si>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</si>
  <si>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</si>
  <si>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</si>
  <si>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</si>
  <si>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</si>
  <si>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</si>
  <si>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</si>
  <si>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</si>
  <si>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Содержание и Ремонт жилья</t>
  </si>
  <si>
    <t>Генеральный директор ООО У0 "ТаганСервис"____________________________________________</t>
  </si>
  <si>
    <t>переходящее сальдо на 01.08.16 г</t>
  </si>
  <si>
    <t>Информация о собранных и израсходованных денежных средствах по статье "Содержание Жилья" за период с 01.08.2016 г по 31.12.2016 г по адресу Б. Бульварная, 8-1</t>
  </si>
  <si>
    <t>Остаток денежных средств дома по статье "Содержание жилья" на 31.12.2017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</si>
</sst>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21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19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4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7" xfId="0" applyNumberFormat="1" applyFont="1" applyBorder="1" applyAlignment="1"/>
    <xf numFmtId="164" fontId="4" fillId="0" borderId="11" xfId="0" applyNumberFormat="1" applyFont="1" applyBorder="1" applyAlignme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9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2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0" borderId="0" xfId="0" applyFont="1"/>
    <xf numFmtId="4" fontId="0" fillId="0" borderId="3" xfId="0" applyNumberFormat="1" applyBorder="1"/>
    <xf numFmtId="4" fontId="0" fillId="0" borderId="1" xfId="0" applyNumberFormat="1" applyBorder="1"/>
    <xf numFmtId="4" fontId="4" fillId="0" borderId="9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/>
    </xf>
    <xf numFmtId="4" fontId="4" fillId="0" borderId="3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6" xfId="0" applyNumberFormat="1" applyFont="1" applyBorder="1" applyAlignment="1">
      <alignment horizontal="left" vertical="center"/>
    </xf>
    <xf numFmtId="0" fontId="4" fillId="0" borderId="37" xfId="0" applyNumberFormat="1" applyFont="1" applyBorder="1" applyAlignment="1">
      <alignment horizontal="left" vertical="center"/>
    </xf>
    <xf numFmtId="0" fontId="4" fillId="0" borderId="3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3;&#1072;/&#1040;&#1083;&#1083;&#1072;/&#1054;&#1058;&#1063;&#1045;&#1058;&#1067;%20&#1058;&#1054;%20&#1080;%20&#1058;&#1056;/&#1058;&#1072;&#1075;&#1072;&#1085;&#1057;&#1077;&#1088;&#1074;&#1080;&#1089;%20&#1086;&#1090;&#1095;&#1077;&#1090;&#1099;%20&#1090;&#1072;&#1073;&#1083;&#1080;&#1094;&#1072;01/&#1058;&#1056;%20&#1058;&#1072;&#1075;&#1072;&#1085;&#1057;&#1077;&#1088;&#1074;&#1080;&#1089;%2017.10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  <sheetName val="март ТР 17"/>
      <sheetName val="март 17 ТО"/>
      <sheetName val="апрель ТР 17"/>
      <sheetName val="апрель 17 ТО"/>
      <sheetName val="май ТР 17"/>
      <sheetName val="май ТО 17"/>
      <sheetName val="июнь ТР 17"/>
      <sheetName val="июнь ТО 17"/>
      <sheetName val="июль ТР 17"/>
      <sheetName val="июль ТО 17"/>
      <sheetName val="август ТР 17"/>
      <sheetName val="август ТО 17"/>
      <sheetName val="сентябрь ТР 17"/>
      <sheetName val="сентябрь ТО 17"/>
      <sheetName val="октябрь ТР 17"/>
      <sheetName val="октябрь ТО 17"/>
      <sheetName val="ноябрь ТР 17"/>
      <sheetName val="ноябрь ТО 17"/>
      <sheetName val="декабрь ТР 17"/>
      <sheetName val="декабрь ТО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U12">
            <v>59872.71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2">
          <cell r="Y12">
            <v>105321.95999999998</v>
          </cell>
        </row>
      </sheetData>
      <sheetData sheetId="51">
        <row r="13">
          <cell r="W13">
            <v>1724.23335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22</v>
      </c>
      <c r="B2" s="14" t="s">
        <v>23</v>
      </c>
      <c r="C2" s="14" t="s">
        <v>24</v>
      </c>
      <c r="D2" s="14" t="s">
        <v>26</v>
      </c>
      <c r="E2" s="17" t="s">
        <v>33</v>
      </c>
      <c r="F2" s="14" t="s">
        <v>25</v>
      </c>
      <c r="G2" s="14" t="s">
        <v>27</v>
      </c>
      <c r="H2" s="17" t="s">
        <v>34</v>
      </c>
      <c r="I2" s="14" t="s">
        <v>28</v>
      </c>
      <c r="J2" s="14" t="s">
        <v>29</v>
      </c>
      <c r="K2" s="14" t="s">
        <v>51</v>
      </c>
      <c r="L2" s="14" t="s">
        <v>30</v>
      </c>
      <c r="M2" s="17" t="s">
        <v>31</v>
      </c>
      <c r="N2" s="17" t="s">
        <v>32</v>
      </c>
      <c r="O2" s="15" t="s">
        <v>35</v>
      </c>
      <c r="P2" s="15" t="s">
        <v>36</v>
      </c>
      <c r="Q2" s="15" t="s">
        <v>37</v>
      </c>
      <c r="R2" s="15" t="s">
        <v>38</v>
      </c>
      <c r="S2" s="15" t="s">
        <v>39</v>
      </c>
      <c r="T2" s="15" t="s">
        <v>40</v>
      </c>
      <c r="U2" s="15" t="s">
        <v>41</v>
      </c>
      <c r="V2" s="15" t="s">
        <v>42</v>
      </c>
      <c r="W2" s="15" t="s">
        <v>43</v>
      </c>
      <c r="X2" s="15" t="s">
        <v>44</v>
      </c>
      <c r="Y2" s="15" t="s">
        <v>45</v>
      </c>
      <c r="Z2" s="15" t="s">
        <v>46</v>
      </c>
      <c r="AA2" s="15" t="s">
        <v>47</v>
      </c>
      <c r="AB2" s="15" t="s">
        <v>48</v>
      </c>
      <c r="AC2" s="15" t="s">
        <v>49</v>
      </c>
      <c r="AD2" s="16" t="s">
        <v>50</v>
      </c>
      <c r="AE2" s="14" t="s">
        <v>53</v>
      </c>
      <c r="AF2" s="14" t="s">
        <v>26</v>
      </c>
      <c r="AG2" s="17" t="s">
        <v>33</v>
      </c>
      <c r="AH2" s="14" t="s">
        <v>54</v>
      </c>
      <c r="AI2" s="14" t="s">
        <v>27</v>
      </c>
      <c r="AJ2" s="17" t="s">
        <v>34</v>
      </c>
      <c r="AK2" s="17" t="s">
        <v>74</v>
      </c>
      <c r="AL2" s="17" t="s">
        <v>32</v>
      </c>
    </row>
    <row r="3" spans="1:38" x14ac:dyDescent="0.2">
      <c r="A3" s="12" t="s">
        <v>77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77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77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77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77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77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0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77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0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77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0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77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77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77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77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21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3" t="s">
        <v>13</v>
      </c>
      <c r="C2" s="83"/>
      <c r="D2" s="83"/>
      <c r="E2" s="83"/>
      <c r="F2" s="83"/>
    </row>
    <row r="3" spans="2:9" ht="26.25" customHeight="1" x14ac:dyDescent="0.35">
      <c r="B3" s="82" t="s">
        <v>87</v>
      </c>
      <c r="C3" s="82"/>
      <c r="D3" s="82"/>
      <c r="E3" s="82"/>
      <c r="F3" s="82"/>
      <c r="G3" s="1"/>
      <c r="H3" s="1"/>
      <c r="I3" s="1"/>
    </row>
    <row r="4" spans="2:9" ht="30" customHeight="1" thickBot="1" x14ac:dyDescent="0.25">
      <c r="B4" s="82"/>
      <c r="C4" s="82"/>
      <c r="D4" s="82"/>
      <c r="E4" s="82"/>
      <c r="F4" s="82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2" t="s">
        <v>1</v>
      </c>
      <c r="C6" s="53" t="e">
        <f>#REF!</f>
        <v>#REF!</v>
      </c>
      <c r="D6" s="53" t="e">
        <f>#REF!</f>
        <v>#REF!</v>
      </c>
      <c r="E6" s="53" t="e">
        <f>#REF!</f>
        <v>#REF!</v>
      </c>
      <c r="F6" s="66" t="e">
        <f>#REF!</f>
        <v>#REF!</v>
      </c>
    </row>
    <row r="7" spans="2:9" x14ac:dyDescent="0.2">
      <c r="B7" s="54" t="s">
        <v>52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67">
        <f>'отчет сод. жилья'!G16</f>
        <v>53655.632449999997</v>
      </c>
    </row>
    <row r="8" spans="2:9" ht="25.5" x14ac:dyDescent="0.2">
      <c r="B8" s="55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68">
        <f>'отчет сод. жилья'!G24</f>
        <v>3762.5099999999998</v>
      </c>
    </row>
    <row r="9" spans="2:9" ht="27.75" customHeight="1" x14ac:dyDescent="0.2">
      <c r="B9" s="55" t="s">
        <v>3</v>
      </c>
      <c r="C9" s="2">
        <v>0</v>
      </c>
      <c r="D9" s="2">
        <v>0</v>
      </c>
      <c r="E9" s="2">
        <v>0</v>
      </c>
      <c r="F9" s="56">
        <v>0</v>
      </c>
    </row>
    <row r="10" spans="2:9" x14ac:dyDescent="0.2">
      <c r="B10" s="55" t="s">
        <v>4</v>
      </c>
      <c r="C10" s="2">
        <v>0</v>
      </c>
      <c r="D10" s="2">
        <v>0</v>
      </c>
      <c r="E10" s="2">
        <v>0</v>
      </c>
      <c r="F10" s="56">
        <v>0</v>
      </c>
    </row>
    <row r="11" spans="2:9" ht="25.5" x14ac:dyDescent="0.2">
      <c r="B11" s="55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56">
        <v>0</v>
      </c>
    </row>
    <row r="12" spans="2:9" x14ac:dyDescent="0.2">
      <c r="B12" s="55" t="s">
        <v>6</v>
      </c>
      <c r="C12" s="2">
        <v>0</v>
      </c>
      <c r="D12" s="2">
        <v>0</v>
      </c>
      <c r="E12" s="2">
        <v>0</v>
      </c>
      <c r="F12" s="56">
        <v>0</v>
      </c>
    </row>
    <row r="13" spans="2:9" x14ac:dyDescent="0.2">
      <c r="B13" s="55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56">
        <v>0</v>
      </c>
    </row>
    <row r="14" spans="2:9" ht="25.5" x14ac:dyDescent="0.2">
      <c r="B14" s="55" t="s">
        <v>8</v>
      </c>
      <c r="C14" s="2">
        <v>0</v>
      </c>
      <c r="D14" s="2">
        <v>0</v>
      </c>
      <c r="E14" s="2">
        <v>0</v>
      </c>
      <c r="F14" s="56">
        <v>0</v>
      </c>
    </row>
    <row r="15" spans="2:9" ht="25.5" x14ac:dyDescent="0.2">
      <c r="B15" s="55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56">
        <f>D15</f>
        <v>1157.69</v>
      </c>
    </row>
    <row r="16" spans="2:9" ht="26.25" thickBot="1" x14ac:dyDescent="0.25">
      <c r="B16" s="57" t="s">
        <v>10</v>
      </c>
      <c r="C16" s="58">
        <f>'выборка 15'!AC15</f>
        <v>12001.52</v>
      </c>
      <c r="D16" s="58">
        <f>'выборка 15'!AD15</f>
        <v>7555.7199999999993</v>
      </c>
      <c r="E16" s="58">
        <v>802.73</v>
      </c>
      <c r="F16" s="59">
        <v>0</v>
      </c>
    </row>
    <row r="17" spans="2:6" x14ac:dyDescent="0.2">
      <c r="B17" s="69"/>
      <c r="C17" s="70"/>
      <c r="D17" s="70"/>
      <c r="E17" s="70"/>
      <c r="F17" s="70"/>
    </row>
    <row r="18" spans="2:6" x14ac:dyDescent="0.2">
      <c r="B18" s="69"/>
      <c r="C18" s="70"/>
      <c r="D18" s="70"/>
      <c r="E18" s="70"/>
      <c r="F18" s="70"/>
    </row>
    <row r="19" spans="2:6" x14ac:dyDescent="0.2">
      <c r="B19" t="s">
        <v>79</v>
      </c>
      <c r="F19" t="s">
        <v>80</v>
      </c>
    </row>
    <row r="20" spans="2:6" ht="19.5" customHeight="1" x14ac:dyDescent="0.2">
      <c r="B20" s="84"/>
      <c r="C20" s="84"/>
      <c r="D20" s="84"/>
      <c r="E20" s="84"/>
      <c r="F20" s="84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topLeftCell="A4" workbookViewId="0">
      <selection activeCell="D8" sqref="D8: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89" t="s">
        <v>91</v>
      </c>
      <c r="B2" s="89"/>
      <c r="C2" s="89"/>
      <c r="D2" s="89"/>
      <c r="E2" s="89"/>
    </row>
    <row r="3" spans="1:5" ht="23.25" x14ac:dyDescent="0.35">
      <c r="A3" s="75"/>
      <c r="B3" s="75"/>
      <c r="C3" s="75"/>
      <c r="D3" s="75"/>
    </row>
    <row r="4" spans="1:5" ht="13.5" thickBot="1" x14ac:dyDescent="0.25"/>
    <row r="5" spans="1:5" ht="60" customHeight="1" x14ac:dyDescent="0.25">
      <c r="A5" s="71"/>
      <c r="B5" s="30" t="s">
        <v>55</v>
      </c>
      <c r="C5" s="30" t="s">
        <v>56</v>
      </c>
      <c r="D5" s="90" t="s">
        <v>57</v>
      </c>
      <c r="E5" s="91"/>
    </row>
    <row r="6" spans="1:5" ht="15.75" x14ac:dyDescent="0.25">
      <c r="A6" s="92" t="s">
        <v>90</v>
      </c>
      <c r="B6" s="93"/>
      <c r="C6" s="80">
        <v>51801.99</v>
      </c>
      <c r="D6" s="94"/>
      <c r="E6" s="95"/>
    </row>
    <row r="7" spans="1:5" x14ac:dyDescent="0.2">
      <c r="A7" s="12" t="s">
        <v>88</v>
      </c>
      <c r="B7" s="77">
        <v>49913</v>
      </c>
      <c r="C7" s="77">
        <f>'[1]декабрь ТО 16'!$U$12</f>
        <v>59872.71</v>
      </c>
      <c r="D7" s="85">
        <v>9822.5499999999993</v>
      </c>
      <c r="E7" s="86"/>
    </row>
    <row r="8" spans="1:5" ht="25.5" x14ac:dyDescent="0.2">
      <c r="A8" s="3" t="s">
        <v>63</v>
      </c>
      <c r="B8" s="78">
        <v>0</v>
      </c>
      <c r="C8" s="78">
        <v>0</v>
      </c>
      <c r="D8" s="85">
        <v>16263.780000000002</v>
      </c>
      <c r="E8" s="86"/>
    </row>
    <row r="9" spans="1:5" ht="39" thickBot="1" x14ac:dyDescent="0.25">
      <c r="A9" s="3" t="s">
        <v>64</v>
      </c>
      <c r="B9" s="78">
        <v>0</v>
      </c>
      <c r="C9" s="78">
        <v>0</v>
      </c>
      <c r="D9" s="85">
        <v>6542.9</v>
      </c>
      <c r="E9" s="86"/>
    </row>
    <row r="10" spans="1:5" ht="15.75" thickBot="1" x14ac:dyDescent="0.3">
      <c r="A10" s="26" t="s">
        <v>61</v>
      </c>
      <c r="B10" s="79">
        <f>SUM(B7:B9)</f>
        <v>49913</v>
      </c>
      <c r="C10" s="79">
        <f>SUM(C6:C9)</f>
        <v>111674.7</v>
      </c>
      <c r="D10" s="87">
        <f>SUM(D7:D9)</f>
        <v>32629.230000000003</v>
      </c>
      <c r="E10" s="88"/>
    </row>
    <row r="11" spans="1:5" ht="15" x14ac:dyDescent="0.25">
      <c r="A11" s="76"/>
      <c r="B11" s="76"/>
      <c r="C11" s="76"/>
      <c r="D11" s="76"/>
      <c r="E11" s="76"/>
    </row>
    <row r="12" spans="1:5" ht="15.75" customHeight="1" x14ac:dyDescent="0.25">
      <c r="A12" s="76" t="s">
        <v>92</v>
      </c>
      <c r="B12" s="76"/>
      <c r="C12" s="76"/>
      <c r="D12" s="76"/>
      <c r="E12" s="81">
        <f>C10-D10</f>
        <v>79045.47</v>
      </c>
    </row>
    <row r="15" spans="1:5" x14ac:dyDescent="0.2">
      <c r="A15" s="72"/>
      <c r="B15" s="72"/>
      <c r="C15" s="72"/>
      <c r="D15" s="73"/>
      <c r="E15" s="72"/>
    </row>
    <row r="17" spans="1:4" x14ac:dyDescent="0.2">
      <c r="A17" s="74" t="s">
        <v>89</v>
      </c>
      <c r="B17" s="74"/>
      <c r="C17" s="74"/>
      <c r="D17" s="74"/>
    </row>
  </sheetData>
  <mergeCells count="8">
    <mergeCell ref="D9:E9"/>
    <mergeCell ref="D10:E10"/>
    <mergeCell ref="A2:E2"/>
    <mergeCell ref="D5:E5"/>
    <mergeCell ref="A6:B6"/>
    <mergeCell ref="D6:E6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8" t="s">
        <v>83</v>
      </c>
      <c r="B3" s="98"/>
      <c r="C3" s="98"/>
      <c r="D3" s="98"/>
      <c r="E3" s="98"/>
      <c r="F3" s="98"/>
      <c r="G3" s="98"/>
    </row>
    <row r="5" spans="1:7" ht="15.75" x14ac:dyDescent="0.25">
      <c r="A5" s="99" t="s">
        <v>85</v>
      </c>
      <c r="B5" s="99"/>
      <c r="C5" s="99"/>
      <c r="D5" s="99"/>
      <c r="E5" s="99"/>
      <c r="F5" s="99"/>
      <c r="G5" s="23">
        <v>36816.949999999997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62</v>
      </c>
      <c r="B8" s="5">
        <f>'выборка 15'!AG15</f>
        <v>40454.229999999996</v>
      </c>
      <c r="C8" s="5">
        <f>'выборка 15'!AJ15</f>
        <v>24286.68</v>
      </c>
      <c r="D8" s="32">
        <f>'расход по дому ТО'!H17</f>
        <v>381.66555</v>
      </c>
      <c r="E8" s="5">
        <v>389.47</v>
      </c>
      <c r="F8" s="5"/>
      <c r="G8" s="100">
        <f>C14-D14</f>
        <v>16838.68245</v>
      </c>
    </row>
    <row r="9" spans="1:7" ht="33" customHeight="1" x14ac:dyDescent="0.2">
      <c r="A9" s="3" t="s">
        <v>63</v>
      </c>
      <c r="B9" s="2">
        <v>0</v>
      </c>
      <c r="C9" s="2">
        <v>0</v>
      </c>
      <c r="D9" s="32">
        <f>('выборка 15'!B3*1.74)*2</f>
        <v>6505.5120000000006</v>
      </c>
      <c r="E9" s="2"/>
      <c r="F9" s="2"/>
      <c r="G9" s="101"/>
    </row>
    <row r="10" spans="1:7" ht="31.5" customHeight="1" x14ac:dyDescent="0.2">
      <c r="A10" s="3" t="s">
        <v>64</v>
      </c>
      <c r="B10" s="2"/>
      <c r="C10" s="2"/>
      <c r="D10" s="32">
        <f>('выборка 15'!B4*0.15)*2</f>
        <v>560.82000000000005</v>
      </c>
      <c r="E10" s="2"/>
      <c r="F10" s="2"/>
      <c r="G10" s="101"/>
    </row>
    <row r="11" spans="1:7" ht="15" customHeight="1" x14ac:dyDescent="0.2">
      <c r="A11" s="4" t="s">
        <v>65</v>
      </c>
      <c r="B11" s="2">
        <v>0</v>
      </c>
      <c r="C11" s="2">
        <v>0</v>
      </c>
      <c r="D11" s="32"/>
      <c r="E11" s="2"/>
      <c r="F11" s="2"/>
      <c r="G11" s="101"/>
    </row>
    <row r="12" spans="1:7" ht="26.25" customHeight="1" x14ac:dyDescent="0.2">
      <c r="A12" s="3" t="s">
        <v>66</v>
      </c>
      <c r="B12" s="2">
        <v>0</v>
      </c>
      <c r="C12" s="2">
        <v>0</v>
      </c>
      <c r="D12" s="32"/>
      <c r="E12" s="2"/>
      <c r="F12" s="2"/>
      <c r="G12" s="101"/>
    </row>
    <row r="13" spans="1:7" ht="34.5" customHeight="1" thickBot="1" x14ac:dyDescent="0.25">
      <c r="A13" s="33" t="s">
        <v>67</v>
      </c>
      <c r="B13" s="8">
        <v>0</v>
      </c>
      <c r="C13" s="8">
        <v>0</v>
      </c>
      <c r="D13" s="62"/>
      <c r="E13" s="8"/>
      <c r="F13" s="8"/>
      <c r="G13" s="102"/>
    </row>
    <row r="14" spans="1:7" ht="15" customHeight="1" thickBot="1" x14ac:dyDescent="0.3">
      <c r="A14" s="26" t="s">
        <v>75</v>
      </c>
      <c r="B14" s="27">
        <f t="shared" ref="B14:C14" si="0">SUM(B8:B13)</f>
        <v>40454.229999999996</v>
      </c>
      <c r="C14" s="27">
        <f t="shared" si="0"/>
        <v>24286.68</v>
      </c>
      <c r="D14" s="28">
        <f>SUM(D8:D13)</f>
        <v>7447.99755</v>
      </c>
      <c r="E14" s="27">
        <f>SUM(E8:E13)</f>
        <v>389.47</v>
      </c>
      <c r="F14" s="27"/>
      <c r="G14" s="51">
        <f>SUM(G8)</f>
        <v>16838.68245</v>
      </c>
    </row>
    <row r="15" spans="1:7" ht="15" customHeight="1" x14ac:dyDescent="0.25">
      <c r="A15" s="60"/>
      <c r="B15" s="60"/>
      <c r="C15" s="60"/>
      <c r="D15" s="61"/>
      <c r="E15" s="60"/>
      <c r="F15" s="60"/>
      <c r="G15" s="61"/>
    </row>
    <row r="16" spans="1:7" ht="15.75" x14ac:dyDescent="0.25">
      <c r="A16" s="99" t="s">
        <v>84</v>
      </c>
      <c r="B16" s="99"/>
      <c r="C16" s="99"/>
      <c r="D16" s="99"/>
      <c r="E16" s="99"/>
      <c r="F16" s="99"/>
      <c r="G16" s="29">
        <f>G5+C14-D14</f>
        <v>53655.632449999997</v>
      </c>
    </row>
    <row r="17" spans="1:7" ht="15" customHeight="1" x14ac:dyDescent="0.25">
      <c r="A17" s="60"/>
      <c r="B17" s="60"/>
      <c r="C17" s="60"/>
      <c r="D17" s="61"/>
      <c r="E17" s="60"/>
      <c r="F17" s="60"/>
      <c r="G17" s="61"/>
    </row>
    <row r="18" spans="1:7" ht="15" customHeight="1" x14ac:dyDescent="0.25">
      <c r="A18" s="60"/>
      <c r="B18" s="60"/>
      <c r="C18" s="60"/>
      <c r="D18" s="61"/>
      <c r="E18" s="60"/>
      <c r="F18" s="60"/>
      <c r="G18" s="61"/>
    </row>
    <row r="19" spans="1:7" ht="15" customHeight="1" x14ac:dyDescent="0.25">
      <c r="A19" s="60"/>
      <c r="B19" s="60"/>
      <c r="C19" s="60"/>
      <c r="D19" s="61"/>
      <c r="E19" s="60"/>
      <c r="F19" s="60"/>
      <c r="G19" s="61"/>
    </row>
    <row r="20" spans="1:7" ht="15.75" x14ac:dyDescent="0.25">
      <c r="A20" s="99" t="s">
        <v>85</v>
      </c>
      <c r="B20" s="99"/>
      <c r="C20" s="99"/>
      <c r="D20" s="99"/>
      <c r="E20" s="99"/>
      <c r="F20" s="99"/>
      <c r="G20" s="29">
        <v>1695.54</v>
      </c>
    </row>
    <row r="21" spans="1:7" ht="15" customHeight="1" thickBot="1" x14ac:dyDescent="0.3">
      <c r="A21" s="60"/>
      <c r="B21" s="60"/>
      <c r="C21" s="60"/>
      <c r="D21" s="61"/>
      <c r="E21" s="60"/>
      <c r="F21" s="60"/>
      <c r="G21" s="61"/>
    </row>
    <row r="22" spans="1:7" ht="15" customHeight="1" thickBot="1" x14ac:dyDescent="0.25">
      <c r="A22" s="63" t="s">
        <v>76</v>
      </c>
      <c r="B22" s="19">
        <f>'выборка 15'!O15</f>
        <v>3290.1400000000003</v>
      </c>
      <c r="C22" s="19">
        <f>'выборка 15'!P15</f>
        <v>2066.9699999999998</v>
      </c>
      <c r="D22" s="64">
        <v>0</v>
      </c>
      <c r="E22" s="19">
        <v>227.41</v>
      </c>
      <c r="F22" s="19">
        <v>0</v>
      </c>
      <c r="G22" s="65">
        <f>C22-D22</f>
        <v>2066.9699999999998</v>
      </c>
    </row>
    <row r="23" spans="1:7" x14ac:dyDescent="0.2">
      <c r="G23" s="34"/>
    </row>
    <row r="24" spans="1:7" ht="15.75" x14ac:dyDescent="0.25">
      <c r="A24" s="99" t="s">
        <v>84</v>
      </c>
      <c r="B24" s="99"/>
      <c r="C24" s="99"/>
      <c r="D24" s="99"/>
      <c r="E24" s="99"/>
      <c r="F24" s="99"/>
      <c r="G24" s="29">
        <f>G20+C22-D22</f>
        <v>3762.5099999999998</v>
      </c>
    </row>
    <row r="27" spans="1:7" x14ac:dyDescent="0.2">
      <c r="A27" s="84" t="s">
        <v>81</v>
      </c>
      <c r="B27" s="84"/>
      <c r="C27" s="84"/>
      <c r="D27" s="84"/>
      <c r="E27" s="8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04" t="s">
        <v>68</v>
      </c>
      <c r="B2" s="104"/>
      <c r="C2" s="104"/>
      <c r="D2" s="104"/>
      <c r="E2" s="104"/>
      <c r="F2" s="104"/>
      <c r="G2" s="104"/>
      <c r="H2" s="104"/>
    </row>
    <row r="3" spans="1:8" ht="17.25" x14ac:dyDescent="0.3">
      <c r="A3" s="104" t="s">
        <v>78</v>
      </c>
      <c r="B3" s="104"/>
      <c r="C3" s="104"/>
      <c r="D3" s="104"/>
      <c r="E3" s="104"/>
      <c r="F3" s="104"/>
      <c r="G3" s="104"/>
      <c r="H3" s="104"/>
    </row>
    <row r="4" spans="1:8" ht="17.25" x14ac:dyDescent="0.3">
      <c r="A4" s="104" t="s">
        <v>86</v>
      </c>
      <c r="B4" s="104"/>
      <c r="C4" s="104"/>
      <c r="D4" s="104"/>
      <c r="E4" s="104"/>
      <c r="F4" s="104"/>
      <c r="G4" s="104"/>
      <c r="H4" s="104"/>
    </row>
    <row r="5" spans="1:8" ht="13.5" thickBot="1" x14ac:dyDescent="0.25"/>
    <row r="6" spans="1:8" ht="45.75" thickBot="1" x14ac:dyDescent="0.25">
      <c r="A6" s="35" t="s">
        <v>16</v>
      </c>
      <c r="B6" s="36" t="s">
        <v>17</v>
      </c>
      <c r="C6" s="37" t="s">
        <v>18</v>
      </c>
      <c r="D6" s="37" t="s">
        <v>69</v>
      </c>
      <c r="E6" s="37" t="s">
        <v>19</v>
      </c>
      <c r="F6" s="38" t="s">
        <v>70</v>
      </c>
      <c r="G6" s="38" t="s">
        <v>20</v>
      </c>
      <c r="H6" s="7" t="s">
        <v>71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05" t="s">
        <v>72</v>
      </c>
      <c r="C16" s="106"/>
      <c r="D16" s="106"/>
      <c r="E16" s="106"/>
      <c r="F16" s="106"/>
      <c r="G16" s="107"/>
      <c r="H16" s="47">
        <f>'выборка 15'!AK15+'выборка 15'!AL15</f>
        <v>381.66555</v>
      </c>
    </row>
    <row r="17" spans="1:8" ht="15.75" thickBot="1" x14ac:dyDescent="0.3">
      <c r="A17" s="96" t="s">
        <v>73</v>
      </c>
      <c r="B17" s="97"/>
      <c r="C17" s="97"/>
      <c r="D17" s="48"/>
      <c r="E17" s="48"/>
      <c r="F17" s="48"/>
      <c r="G17" s="48"/>
      <c r="H17" s="49">
        <f>SUM(H7:H16)</f>
        <v>381.66555</v>
      </c>
    </row>
    <row r="18" spans="1:8" x14ac:dyDescent="0.2">
      <c r="A18" s="108"/>
      <c r="B18" s="108"/>
      <c r="C18" s="108"/>
      <c r="D18" s="108"/>
      <c r="E18" s="108"/>
      <c r="F18" s="108"/>
      <c r="G18" s="108"/>
      <c r="H18" s="108"/>
    </row>
    <row r="22" spans="1:8" ht="15" x14ac:dyDescent="0.25">
      <c r="A22" s="103" t="s">
        <v>82</v>
      </c>
      <c r="B22" s="103"/>
      <c r="C22" s="103"/>
      <c r="D22" s="103"/>
      <c r="E22" s="103"/>
      <c r="F22" s="103"/>
      <c r="G22" s="103"/>
      <c r="H22" s="10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отчет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Екатерина</cp:lastModifiedBy>
  <cp:lastPrinted>2020-02-13T11:57:16Z</cp:lastPrinted>
  <dcterms:created xsi:type="dcterms:W3CDTF">2015-02-24T21:57:31Z</dcterms:created>
  <dcterms:modified xsi:type="dcterms:W3CDTF">2020-02-13T13:23:41Z</dcterms:modified>
</cp:coreProperties>
</file>