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8195" windowHeight="11085" tabRatio="758" firstSheet="4" activeTab="5"/>
  </bookViews>
  <sheets>
    <sheet name="выборка 15" sheetId="3" state="hidden" r:id="rId1"/>
    <sheet name="общий отчет по дому за 15 г" sheetId="1" state="hidden" r:id="rId2"/>
    <sheet name="отчет сод. жилья" sheetId="5" state="hidden" r:id="rId3"/>
    <sheet name="расход по дому ТО" sheetId="6" state="hidden" r:id="rId4"/>
    <sheet name="РиСотчет 2020" sheetId="16" r:id="rId5"/>
    <sheet name="РиСрасход 2020" sheetId="17" r:id="rId6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D15" i="3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C6" i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C8" i="5" l="1"/>
  <c r="F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<sst xmlns="http://schemas.openxmlformats.org/spreadsheetml/2006/main" count="220" uniqueCount="153">
  <si>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</si>
  <si>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</si>
  <si>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</si>
  <si>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</si>
  <si>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</si>
  <si>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</si>
  <si>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</si>
  <si>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</si>
  <si>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</si>
  <si>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</si>
  <si>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</si>
  <si>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</si>
  <si>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</si>
  <si>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</si>
  <si>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</si>
  <si>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</si>
  <si>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</si>
  <si>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</si>
  <si>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</si>
  <si>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</si>
  <si>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</si>
  <si>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</si>
  <si>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</si>
  <si>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</si>
  <si>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</si>
  <si>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</si>
  <si>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</si>
  <si>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</si>
  <si>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</si>
  <si>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</si>
  <si>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</si>
  <si>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</si>
  <si>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</si>
  <si>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</si>
  <si>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</si>
  <si>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</si>
  <si>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</si>
  <si>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</si>
  <si>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</si>
  <si>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</si>
  <si>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</si>
  <si>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</si>
  <si>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</si>
  <si>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</si>
  <si>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</si>
  <si>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</si>
  <si>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</si>
  <si>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</si>
  <si>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</si>
  <si>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</si>
  <si>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</si>
  <si>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</si>
  <si>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</si>
  <si>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</si>
  <si>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</si>
  <si>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</si>
  <si>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</si>
  <si>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</si>
  <si>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</si>
  <si>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</si>
  <si>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</si>
  <si>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</si>
  <si>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</si>
  <si>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</si>
  <si>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</si>
  <si>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</si>
  <si>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</si>
  <si>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</si>
  <si>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</si>
  <si>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</si>
  <si>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</si>
  <si>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</si>
  <si>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</si>
  <si>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</si>
  <si>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</si>
  <si>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</si>
  <si>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</si>
  <si>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</si>
  <si>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</si>
  <si>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</si>
  <si>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</si>
  <si>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</si>
  <si>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</si>
  <si>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</si>
  <si>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</si>
  <si>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</si>
  <si>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</si>
  <si>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</si>
  <si>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</si>
  <si>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</si>
  <si>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</si>
  <si>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</si>
  <si>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</si>
  <si>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</si>
  <si>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</si>
  <si>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</si>
  <si>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</si>
  <si>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</si>
  <si>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</si>
  <si>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</si>
  <si>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</si>
  <si>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</si>
  <si>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</si>
  <si>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</si>
  <si>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</si>
  <si>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в доме по  адресу Чехова, 337 за период с 01.06.2015 по 31.07.2015гг.</t>
  </si>
  <si>
    <t>территория</t>
  </si>
  <si>
    <t>изготовление и доставка пескопасты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</si>
  <si>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</si>
  <si>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</si>
  <si>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</si>
  <si>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</si>
  <si>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январь</t>
  </si>
  <si>
    <t>февраль</t>
  </si>
  <si>
    <t>ремонт откосов</t>
  </si>
  <si>
    <t>подвал ЦО</t>
  </si>
  <si>
    <t>Переходящее сальдо на 01.01.2020 г.</t>
  </si>
  <si>
    <t>прокладка провода</t>
  </si>
  <si>
    <t>подъезд 2</t>
  </si>
  <si>
    <t>смена задвижки ф 80</t>
  </si>
  <si>
    <t xml:space="preserve"> Генеральный директор ООО У0 "ТаганСервис"___________________________________________</t>
  </si>
  <si>
    <t>арпель</t>
  </si>
  <si>
    <t>ЦО</t>
  </si>
  <si>
    <t>установка заглушек</t>
  </si>
  <si>
    <t>апрель</t>
  </si>
  <si>
    <t>МОП</t>
  </si>
  <si>
    <t>дезинфекция</t>
  </si>
  <si>
    <t>май</t>
  </si>
  <si>
    <t>замена прожектора</t>
  </si>
  <si>
    <t>кв. 62</t>
  </si>
  <si>
    <t>смена крана ф 115мм</t>
  </si>
  <si>
    <t>июль</t>
  </si>
  <si>
    <t>распил, уборка, вывоз</t>
  </si>
  <si>
    <t>ЦО и ввод</t>
  </si>
  <si>
    <t>гидравлические испытания</t>
  </si>
  <si>
    <t>сентябрь</t>
  </si>
  <si>
    <t>установка дроссельной шайбы</t>
  </si>
  <si>
    <t>октябрь</t>
  </si>
  <si>
    <t xml:space="preserve">подвал  </t>
  </si>
  <si>
    <t>приварка петель</t>
  </si>
  <si>
    <t>запуск тепла</t>
  </si>
  <si>
    <t>дератизация</t>
  </si>
  <si>
    <t>ноябрь</t>
  </si>
  <si>
    <t>кв. 75 ЦО</t>
  </si>
  <si>
    <t>заварка свищей</t>
  </si>
  <si>
    <t>проверка общедомовых вентканалов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</si>
  <si>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Чехова, 301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</si>
  <si>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</si>
  <si>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</si>
  <si>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Чехова,301</t>
  </si>
  <si>
    <t>декабрь</t>
  </si>
  <si>
    <t>кв. 39 ЦО</t>
  </si>
  <si>
    <t>смена труб ф 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</si>
</sst>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0" xfId="0" applyNumberFormat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0" fillId="0" borderId="15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20" xfId="0" applyNumberFormat="1" applyFont="1" applyBorder="1"/>
    <xf numFmtId="4" fontId="10" fillId="0" borderId="0" xfId="0" applyNumberFormat="1" applyFont="1"/>
    <xf numFmtId="4" fontId="0" fillId="0" borderId="0" xfId="0" applyNumberFormat="1"/>
    <xf numFmtId="4" fontId="0" fillId="0" borderId="1" xfId="0" applyNumberFormat="1" applyBorder="1" applyAlignment="1">
      <alignment vertical="center"/>
    </xf>
    <xf numFmtId="4" fontId="1" fillId="0" borderId="12" xfId="0" applyNumberFormat="1" applyFont="1" applyBorder="1"/>
    <xf numFmtId="0" fontId="0" fillId="0" borderId="0" xfId="0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9" fillId="0" borderId="0" xfId="0" applyNumberFormat="1" applyFont="1" applyAlignment="1">
      <alignment horizontal="right" wrapText="1"/>
    </xf>
    <xf numFmtId="0" fontId="0" fillId="0" borderId="0" xfId="0"/>
    <xf numFmtId="0" fontId="0" fillId="0" borderId="4" xfId="0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4" xfId="0" applyNumberFormat="1" applyFont="1" applyFill="1" applyBorder="1"/>
    <xf numFmtId="4" fontId="15" fillId="0" borderId="1" xfId="0" applyNumberFormat="1" applyFont="1" applyFill="1" applyBorder="1"/>
    <xf numFmtId="4" fontId="15" fillId="0" borderId="1" xfId="0" applyNumberFormat="1" applyFont="1" applyBorder="1"/>
    <xf numFmtId="4" fontId="15" fillId="0" borderId="4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5" t="s">
        <v>26</v>
      </c>
      <c r="B2" s="16" t="s">
        <v>27</v>
      </c>
      <c r="C2" s="16" t="s">
        <v>28</v>
      </c>
      <c r="D2" s="16" t="s">
        <v>30</v>
      </c>
      <c r="E2" s="19" t="s">
        <v>37</v>
      </c>
      <c r="F2" s="16" t="s">
        <v>29</v>
      </c>
      <c r="G2" s="16" t="s">
        <v>31</v>
      </c>
      <c r="H2" s="19" t="s">
        <v>38</v>
      </c>
      <c r="I2" s="16" t="s">
        <v>32</v>
      </c>
      <c r="J2" s="16" t="s">
        <v>33</v>
      </c>
      <c r="K2" s="16" t="s">
        <v>55</v>
      </c>
      <c r="L2" s="16" t="s">
        <v>34</v>
      </c>
      <c r="M2" s="19" t="s">
        <v>35</v>
      </c>
      <c r="N2" s="19" t="s">
        <v>36</v>
      </c>
      <c r="O2" s="17" t="s">
        <v>39</v>
      </c>
      <c r="P2" s="17" t="s">
        <v>81</v>
      </c>
      <c r="Q2" s="17" t="s">
        <v>82</v>
      </c>
      <c r="R2" s="17" t="s">
        <v>40</v>
      </c>
      <c r="S2" s="17" t="s">
        <v>83</v>
      </c>
      <c r="T2" s="17" t="s">
        <v>82</v>
      </c>
      <c r="U2" s="17" t="s">
        <v>41</v>
      </c>
      <c r="V2" s="17" t="s">
        <v>42</v>
      </c>
      <c r="W2" s="17" t="s">
        <v>43</v>
      </c>
      <c r="X2" s="17" t="s">
        <v>44</v>
      </c>
      <c r="Y2" s="17" t="s">
        <v>45</v>
      </c>
      <c r="Z2" s="17" t="s">
        <v>46</v>
      </c>
      <c r="AA2" s="17" t="s">
        <v>47</v>
      </c>
      <c r="AB2" s="17" t="s">
        <v>48</v>
      </c>
      <c r="AC2" s="17" t="s">
        <v>49</v>
      </c>
      <c r="AD2" s="17" t="s">
        <v>50</v>
      </c>
      <c r="AE2" s="17" t="s">
        <v>51</v>
      </c>
      <c r="AF2" s="17" t="s">
        <v>52</v>
      </c>
      <c r="AG2" s="17" t="s">
        <v>86</v>
      </c>
      <c r="AH2" s="17" t="s">
        <v>87</v>
      </c>
      <c r="AI2" s="17" t="s">
        <v>53</v>
      </c>
      <c r="AJ2" s="18" t="s">
        <v>54</v>
      </c>
      <c r="AK2" s="16" t="s">
        <v>56</v>
      </c>
      <c r="AL2" s="16" t="s">
        <v>30</v>
      </c>
      <c r="AM2" s="19" t="s">
        <v>37</v>
      </c>
      <c r="AN2" s="16" t="s">
        <v>57</v>
      </c>
      <c r="AO2" s="16" t="s">
        <v>31</v>
      </c>
      <c r="AP2" s="19" t="s">
        <v>38</v>
      </c>
      <c r="AQ2" s="19" t="s">
        <v>76</v>
      </c>
      <c r="AR2" s="19" t="s">
        <v>36</v>
      </c>
    </row>
    <row r="3" spans="1:44" x14ac:dyDescent="0.2">
      <c r="A3" s="14" t="s">
        <v>79</v>
      </c>
      <c r="B3" s="5">
        <v>9281.1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20">
        <f>AK3+AL3</f>
        <v>0</v>
      </c>
      <c r="AN3" s="5">
        <v>0</v>
      </c>
      <c r="AO3" s="5">
        <v>0</v>
      </c>
      <c r="AP3" s="20">
        <f>AN3+AO3</f>
        <v>0</v>
      </c>
      <c r="AQ3" s="52">
        <f>AF3+AH3*1.5%</f>
        <v>0</v>
      </c>
      <c r="AR3" s="22">
        <f>AP3*1.5%</f>
        <v>0</v>
      </c>
    </row>
    <row r="4" spans="1:44" x14ac:dyDescent="0.2">
      <c r="A4" s="14" t="s">
        <v>79</v>
      </c>
      <c r="B4" s="5">
        <v>9281.1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20">
        <f t="shared" ref="AM4:AM14" si="4">AK4+AL4</f>
        <v>0</v>
      </c>
      <c r="AN4" s="5">
        <v>0</v>
      </c>
      <c r="AO4" s="5">
        <v>0</v>
      </c>
      <c r="AP4" s="20">
        <f t="shared" ref="AP4:AP14" si="5">AN4+AO4</f>
        <v>0</v>
      </c>
      <c r="AQ4" s="52">
        <f t="shared" ref="AQ4:AQ14" si="6">AF4+AH4*1.5%</f>
        <v>0</v>
      </c>
      <c r="AR4" s="22">
        <f t="shared" ref="AR4:AR14" si="7">AP4*1.5%</f>
        <v>0</v>
      </c>
    </row>
    <row r="5" spans="1:44" x14ac:dyDescent="0.2">
      <c r="A5" s="14" t="s">
        <v>79</v>
      </c>
      <c r="B5" s="5">
        <v>9281.1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20">
        <f t="shared" si="4"/>
        <v>0</v>
      </c>
      <c r="AN5" s="5">
        <v>0</v>
      </c>
      <c r="AO5" s="5">
        <v>0</v>
      </c>
      <c r="AP5" s="20">
        <f t="shared" si="5"/>
        <v>0</v>
      </c>
      <c r="AQ5" s="52">
        <f t="shared" si="6"/>
        <v>0</v>
      </c>
      <c r="AR5" s="22">
        <f t="shared" si="7"/>
        <v>0</v>
      </c>
    </row>
    <row r="6" spans="1:44" x14ac:dyDescent="0.2">
      <c r="A6" s="14" t="s">
        <v>79</v>
      </c>
      <c r="B6" s="5">
        <v>9281.1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20">
        <f t="shared" si="4"/>
        <v>0</v>
      </c>
      <c r="AN6" s="5">
        <v>0</v>
      </c>
      <c r="AO6" s="5">
        <v>0</v>
      </c>
      <c r="AP6" s="20">
        <f t="shared" si="5"/>
        <v>0</v>
      </c>
      <c r="AQ6" s="52">
        <f t="shared" si="6"/>
        <v>0</v>
      </c>
      <c r="AR6" s="22">
        <f t="shared" si="7"/>
        <v>0</v>
      </c>
    </row>
    <row r="7" spans="1:44" x14ac:dyDescent="0.2">
      <c r="A7" s="14" t="s">
        <v>79</v>
      </c>
      <c r="B7" s="5">
        <v>9281.1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20">
        <f t="shared" si="4"/>
        <v>0</v>
      </c>
      <c r="AN7" s="5">
        <v>0</v>
      </c>
      <c r="AO7" s="5">
        <v>0</v>
      </c>
      <c r="AP7" s="20">
        <f t="shared" si="5"/>
        <v>0</v>
      </c>
      <c r="AQ7" s="52">
        <f t="shared" si="6"/>
        <v>0</v>
      </c>
      <c r="AR7" s="22">
        <f t="shared" si="7"/>
        <v>0</v>
      </c>
    </row>
    <row r="8" spans="1:44" x14ac:dyDescent="0.2">
      <c r="A8" s="14" t="s">
        <v>79</v>
      </c>
      <c r="B8" s="5">
        <v>9281.1</v>
      </c>
      <c r="C8" s="2">
        <v>39351.89</v>
      </c>
      <c r="D8" s="2">
        <v>0</v>
      </c>
      <c r="E8" s="20">
        <f t="shared" si="0"/>
        <v>39351.89</v>
      </c>
      <c r="F8" s="2">
        <v>457.09</v>
      </c>
      <c r="G8" s="2">
        <v>0</v>
      </c>
      <c r="H8" s="20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20">
        <f t="shared" si="2"/>
        <v>6.1126499999999995</v>
      </c>
      <c r="N8" s="22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20">
        <f t="shared" si="4"/>
        <v>44642.21</v>
      </c>
      <c r="AN8" s="2">
        <v>518.53</v>
      </c>
      <c r="AO8" s="2">
        <v>0</v>
      </c>
      <c r="AP8" s="20">
        <f t="shared" si="5"/>
        <v>518.53</v>
      </c>
      <c r="AQ8" s="52">
        <f t="shared" si="6"/>
        <v>11.85</v>
      </c>
      <c r="AR8" s="22">
        <f t="shared" si="7"/>
        <v>7.7779499999999997</v>
      </c>
    </row>
    <row r="9" spans="1:44" x14ac:dyDescent="0.2">
      <c r="A9" s="14" t="s">
        <v>79</v>
      </c>
      <c r="B9" s="5">
        <v>9281.1</v>
      </c>
      <c r="C9" s="2">
        <v>31295.54</v>
      </c>
      <c r="D9" s="2">
        <v>0</v>
      </c>
      <c r="E9" s="20">
        <f t="shared" si="0"/>
        <v>31295.54</v>
      </c>
      <c r="F9" s="2">
        <f>35934.48+1380.35</f>
        <v>37314.83</v>
      </c>
      <c r="G9" s="2">
        <v>0</v>
      </c>
      <c r="H9" s="20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20">
        <f t="shared" si="2"/>
        <v>638.43285000000003</v>
      </c>
      <c r="N9" s="22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20">
        <f t="shared" si="4"/>
        <v>120363.86000000002</v>
      </c>
      <c r="AN9" s="2">
        <v>66143.7</v>
      </c>
      <c r="AO9" s="2">
        <v>0</v>
      </c>
      <c r="AP9" s="20">
        <f t="shared" si="5"/>
        <v>66143.7</v>
      </c>
      <c r="AQ9" s="52">
        <f t="shared" si="6"/>
        <v>1398.8243</v>
      </c>
      <c r="AR9" s="22">
        <f t="shared" si="7"/>
        <v>992.15549999999996</v>
      </c>
    </row>
    <row r="10" spans="1:44" x14ac:dyDescent="0.2">
      <c r="A10" s="14" t="s">
        <v>79</v>
      </c>
      <c r="B10" s="5">
        <v>9281.1</v>
      </c>
      <c r="C10" s="2"/>
      <c r="D10" s="2"/>
      <c r="E10" s="20">
        <f t="shared" si="0"/>
        <v>0</v>
      </c>
      <c r="F10" s="2">
        <v>4587.67</v>
      </c>
      <c r="G10" s="2"/>
      <c r="H10" s="20">
        <f t="shared" si="1"/>
        <v>4587.67</v>
      </c>
      <c r="I10" s="2"/>
      <c r="J10" s="2"/>
      <c r="K10" s="2">
        <v>36196.29</v>
      </c>
      <c r="L10" s="2">
        <v>25765.09</v>
      </c>
      <c r="M10" s="20">
        <f t="shared" si="2"/>
        <v>386.47634999999997</v>
      </c>
      <c r="N10" s="22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20">
        <f t="shared" si="4"/>
        <v>87520.88</v>
      </c>
      <c r="AN10" s="2">
        <v>58284.18</v>
      </c>
      <c r="AO10" s="2"/>
      <c r="AP10" s="20">
        <f t="shared" si="5"/>
        <v>58284.18</v>
      </c>
      <c r="AQ10" s="52">
        <f t="shared" si="6"/>
        <v>1076.42895</v>
      </c>
      <c r="AR10" s="22">
        <f t="shared" si="7"/>
        <v>874.2627</v>
      </c>
    </row>
    <row r="11" spans="1:44" x14ac:dyDescent="0.2">
      <c r="A11" s="14" t="s">
        <v>79</v>
      </c>
      <c r="B11" s="5">
        <v>9281.1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0">
        <f t="shared" si="4"/>
        <v>0</v>
      </c>
      <c r="AN11" s="2"/>
      <c r="AO11" s="2"/>
      <c r="AP11" s="20">
        <f t="shared" si="5"/>
        <v>0</v>
      </c>
      <c r="AQ11" s="52">
        <f t="shared" si="6"/>
        <v>0</v>
      </c>
      <c r="AR11" s="22">
        <f t="shared" si="7"/>
        <v>0</v>
      </c>
    </row>
    <row r="12" spans="1:44" x14ac:dyDescent="0.2">
      <c r="A12" s="14" t="s">
        <v>79</v>
      </c>
      <c r="B12" s="5">
        <v>9281.1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>
        <f t="shared" si="4"/>
        <v>0</v>
      </c>
      <c r="AN12" s="2"/>
      <c r="AO12" s="2"/>
      <c r="AP12" s="20">
        <f t="shared" si="5"/>
        <v>0</v>
      </c>
      <c r="AQ12" s="52">
        <f t="shared" si="6"/>
        <v>0</v>
      </c>
      <c r="AR12" s="22">
        <f t="shared" si="7"/>
        <v>0</v>
      </c>
    </row>
    <row r="13" spans="1:44" x14ac:dyDescent="0.2">
      <c r="A13" s="14" t="s">
        <v>79</v>
      </c>
      <c r="B13" s="5">
        <v>9281.1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0">
        <f t="shared" si="4"/>
        <v>0</v>
      </c>
      <c r="AN13" s="2"/>
      <c r="AO13" s="2"/>
      <c r="AP13" s="20">
        <f t="shared" si="5"/>
        <v>0</v>
      </c>
      <c r="AQ13" s="52">
        <f t="shared" si="6"/>
        <v>0</v>
      </c>
      <c r="AR13" s="22">
        <f t="shared" si="7"/>
        <v>0</v>
      </c>
    </row>
    <row r="14" spans="1:44" ht="13.5" thickBot="1" x14ac:dyDescent="0.25">
      <c r="A14" s="14" t="s">
        <v>79</v>
      </c>
      <c r="B14" s="5">
        <v>9281.1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0">
        <f t="shared" si="4"/>
        <v>0</v>
      </c>
      <c r="AN14" s="8"/>
      <c r="AO14" s="8"/>
      <c r="AP14" s="20">
        <f t="shared" si="5"/>
        <v>0</v>
      </c>
      <c r="AQ14" s="52">
        <f t="shared" si="6"/>
        <v>0</v>
      </c>
      <c r="AR14" s="22">
        <f t="shared" si="7"/>
        <v>0</v>
      </c>
    </row>
    <row r="15" spans="1:44" ht="13.5" thickBot="1" x14ac:dyDescent="0.25">
      <c r="A15" s="12" t="s">
        <v>25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21">
        <f t="shared" si="10"/>
        <v>70647.429999999993</v>
      </c>
      <c r="F15" s="9">
        <f t="shared" si="10"/>
        <v>42359.59</v>
      </c>
      <c r="G15" s="9">
        <f t="shared" si="10"/>
        <v>0</v>
      </c>
      <c r="H15" s="21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21">
        <f t="shared" si="11"/>
        <v>1031.0218500000001</v>
      </c>
      <c r="N15" s="23">
        <f t="shared" si="11"/>
        <v>635.39385000000004</v>
      </c>
      <c r="O15" s="12">
        <f t="shared" si="11"/>
        <v>24567.34</v>
      </c>
      <c r="P15" s="61">
        <f>SUM(P3:P14)</f>
        <v>0</v>
      </c>
      <c r="Q15" s="61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3">
        <f t="shared" si="11"/>
        <v>37642.660000000003</v>
      </c>
      <c r="AK15" s="9">
        <f t="shared" si="11"/>
        <v>252526.95</v>
      </c>
      <c r="AL15" s="9">
        <f>SUM(AL3:AL14)</f>
        <v>0</v>
      </c>
      <c r="AM15" s="21">
        <f>SUM(AM3:AM14)</f>
        <v>252526.95</v>
      </c>
      <c r="AN15" s="9">
        <f>SUM(AN3:AN14)</f>
        <v>124946.41</v>
      </c>
      <c r="AO15" s="9">
        <f>SUM(AO3:AO14)</f>
        <v>0</v>
      </c>
      <c r="AP15" s="21">
        <f>SUM(AP3:AP14)</f>
        <v>124946.41</v>
      </c>
      <c r="AQ15" s="21">
        <f t="shared" ref="AQ15" si="12">SUM(AQ3:AQ14)</f>
        <v>2487.1032500000001</v>
      </c>
      <c r="AR15" s="23">
        <f t="shared" ref="AR15" si="13">SUM(AR3:AR14)</f>
        <v>1874.19615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9" t="s">
        <v>12</v>
      </c>
      <c r="C2" s="99"/>
      <c r="D2" s="99"/>
      <c r="E2" s="99"/>
      <c r="F2" s="99"/>
    </row>
    <row r="3" spans="2:9" ht="26.25" customHeight="1" x14ac:dyDescent="0.35">
      <c r="B3" s="98" t="s">
        <v>105</v>
      </c>
      <c r="C3" s="98"/>
      <c r="D3" s="98"/>
      <c r="E3" s="98"/>
      <c r="F3" s="98"/>
      <c r="G3" s="1"/>
      <c r="H3" s="1"/>
      <c r="I3" s="1"/>
    </row>
    <row r="4" spans="2:9" ht="30" customHeight="1" thickBot="1" x14ac:dyDescent="0.25">
      <c r="B4" s="98"/>
      <c r="C4" s="98"/>
      <c r="D4" s="98"/>
      <c r="E4" s="98"/>
      <c r="F4" s="98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54" t="s">
        <v>104</v>
      </c>
      <c r="C6" s="55" t="e">
        <f>#REF!</f>
        <v>#REF!</v>
      </c>
      <c r="D6" s="55" t="e">
        <f>#REF!</f>
        <v>#REF!</v>
      </c>
      <c r="E6" s="55" t="e">
        <f>#REF!</f>
        <v>#REF!</v>
      </c>
      <c r="F6" s="70" t="e">
        <f>#REF!</f>
        <v>#REF!</v>
      </c>
    </row>
    <row r="7" spans="2:9" ht="25.5" x14ac:dyDescent="0.2">
      <c r="B7" s="56" t="s">
        <v>1</v>
      </c>
      <c r="C7" s="2" t="e">
        <f>#REF!</f>
        <v>#REF!</v>
      </c>
      <c r="D7" s="24" t="e">
        <f>#REF!</f>
        <v>#REF!</v>
      </c>
      <c r="E7" s="2" t="e">
        <f>#REF!</f>
        <v>#REF!</v>
      </c>
      <c r="F7" s="68" t="e">
        <f>#REF!</f>
        <v>#REF!</v>
      </c>
    </row>
    <row r="8" spans="2:9" ht="51" x14ac:dyDescent="0.2">
      <c r="B8" s="56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57">
        <v>0</v>
      </c>
    </row>
    <row r="9" spans="2:9" x14ac:dyDescent="0.2">
      <c r="B9" s="56" t="s">
        <v>3</v>
      </c>
      <c r="C9" s="2"/>
      <c r="D9" s="2"/>
      <c r="E9" s="2">
        <v>0</v>
      </c>
      <c r="F9" s="57"/>
    </row>
    <row r="10" spans="2:9" ht="25.5" x14ac:dyDescent="0.2">
      <c r="B10" s="56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57">
        <v>0</v>
      </c>
    </row>
    <row r="11" spans="2:9" x14ac:dyDescent="0.2">
      <c r="B11" s="56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57">
        <v>0</v>
      </c>
    </row>
    <row r="12" spans="2:9" x14ac:dyDescent="0.2">
      <c r="B12" s="56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57">
        <v>0</v>
      </c>
    </row>
    <row r="13" spans="2:9" ht="25.5" x14ac:dyDescent="0.2">
      <c r="B13" s="56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57">
        <v>0</v>
      </c>
    </row>
    <row r="14" spans="2:9" ht="25.5" x14ac:dyDescent="0.2">
      <c r="B14" s="56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57">
        <f>D14</f>
        <v>2474.87</v>
      </c>
    </row>
    <row r="15" spans="2:9" ht="26.25" thickBot="1" x14ac:dyDescent="0.25">
      <c r="B15" s="58" t="s">
        <v>9</v>
      </c>
      <c r="C15" s="59">
        <f>'выборка 15'!AI15</f>
        <v>69751.009999999995</v>
      </c>
      <c r="D15" s="59">
        <f>'выборка 15'!AJ15</f>
        <v>37642.660000000003</v>
      </c>
      <c r="E15" s="59">
        <f>27262.97-21068.23</f>
        <v>6194.7400000000016</v>
      </c>
      <c r="F15" s="60">
        <v>0</v>
      </c>
    </row>
    <row r="17" spans="2:6" ht="19.5" customHeight="1" x14ac:dyDescent="0.2">
      <c r="B17" s="69" t="s">
        <v>100</v>
      </c>
      <c r="C17" s="69"/>
      <c r="D17" s="69"/>
      <c r="E17" s="69"/>
      <c r="F17" s="69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0" t="s">
        <v>102</v>
      </c>
      <c r="B3" s="100"/>
      <c r="C3" s="100"/>
      <c r="D3" s="100"/>
      <c r="E3" s="100"/>
      <c r="F3" s="100"/>
      <c r="G3" s="100"/>
    </row>
    <row r="5" spans="1:7" ht="15.75" x14ac:dyDescent="0.25">
      <c r="A5" s="101" t="s">
        <v>85</v>
      </c>
      <c r="B5" s="101"/>
      <c r="C5" s="101"/>
      <c r="D5" s="101"/>
      <c r="E5" s="101"/>
      <c r="F5" s="101"/>
      <c r="G5" s="25">
        <v>331163.49</v>
      </c>
    </row>
    <row r="6" spans="1:7" ht="13.5" thickBot="1" x14ac:dyDescent="0.25"/>
    <row r="7" spans="1:7" ht="63.75" thickBot="1" x14ac:dyDescent="0.3">
      <c r="A7" s="26"/>
      <c r="B7" s="27" t="s">
        <v>58</v>
      </c>
      <c r="C7" s="27" t="s">
        <v>59</v>
      </c>
      <c r="D7" s="32" t="s">
        <v>60</v>
      </c>
      <c r="E7" s="27" t="s">
        <v>61</v>
      </c>
      <c r="F7" s="27" t="s">
        <v>62</v>
      </c>
      <c r="G7" s="33" t="s">
        <v>63</v>
      </c>
    </row>
    <row r="8" spans="1:7" ht="15" customHeight="1" x14ac:dyDescent="0.2">
      <c r="A8" s="4" t="s">
        <v>64</v>
      </c>
      <c r="B8" s="5">
        <f>'выборка 15'!AM15</f>
        <v>252526.95</v>
      </c>
      <c r="C8" s="5">
        <f>'выборка 15'!AP15</f>
        <v>124946.41</v>
      </c>
      <c r="D8" s="34">
        <f>'расход по дому ТО'!I17</f>
        <v>22526.0694</v>
      </c>
      <c r="E8" s="5">
        <v>11373.18</v>
      </c>
      <c r="F8" s="5">
        <v>0</v>
      </c>
      <c r="G8" s="103">
        <f>C14-D14</f>
        <v>58984.792600000001</v>
      </c>
    </row>
    <row r="9" spans="1:7" ht="33" customHeight="1" x14ac:dyDescent="0.2">
      <c r="A9" s="3" t="s">
        <v>65</v>
      </c>
      <c r="B9" s="2">
        <v>0</v>
      </c>
      <c r="C9" s="2">
        <v>0</v>
      </c>
      <c r="D9" s="34">
        <f>('выборка 15'!B3*1.74)*2</f>
        <v>32298.228000000003</v>
      </c>
      <c r="E9" s="2">
        <v>0</v>
      </c>
      <c r="F9" s="2">
        <v>0</v>
      </c>
      <c r="G9" s="104"/>
    </row>
    <row r="10" spans="1:7" ht="31.5" customHeight="1" x14ac:dyDescent="0.2">
      <c r="A10" s="3" t="s">
        <v>66</v>
      </c>
      <c r="B10" s="2"/>
      <c r="C10" s="2"/>
      <c r="D10" s="34">
        <f>('выборка 15'!B3*0.6)*2</f>
        <v>11137.32</v>
      </c>
      <c r="E10" s="2">
        <v>0</v>
      </c>
      <c r="F10" s="2">
        <v>0</v>
      </c>
      <c r="G10" s="104"/>
    </row>
    <row r="11" spans="1:7" ht="15" customHeight="1" x14ac:dyDescent="0.2">
      <c r="A11" s="4" t="s">
        <v>67</v>
      </c>
      <c r="B11" s="2">
        <v>0</v>
      </c>
      <c r="C11" s="2">
        <v>0</v>
      </c>
      <c r="D11" s="34"/>
      <c r="E11" s="2">
        <v>0</v>
      </c>
      <c r="F11" s="2">
        <v>0</v>
      </c>
      <c r="G11" s="104"/>
    </row>
    <row r="12" spans="1:7" ht="26.25" customHeight="1" x14ac:dyDescent="0.2">
      <c r="A12" s="3" t="s">
        <v>68</v>
      </c>
      <c r="B12" s="2">
        <v>0</v>
      </c>
      <c r="C12" s="2">
        <v>0</v>
      </c>
      <c r="D12" s="34"/>
      <c r="E12" s="2">
        <v>0</v>
      </c>
      <c r="F12" s="2">
        <v>0</v>
      </c>
      <c r="G12" s="104"/>
    </row>
    <row r="13" spans="1:7" ht="34.5" customHeight="1" thickBot="1" x14ac:dyDescent="0.25">
      <c r="A13" s="35" t="s">
        <v>69</v>
      </c>
      <c r="B13" s="8">
        <v>0</v>
      </c>
      <c r="C13" s="8">
        <v>0</v>
      </c>
      <c r="D13" s="64"/>
      <c r="E13" s="8">
        <v>0</v>
      </c>
      <c r="F13" s="8">
        <v>0</v>
      </c>
      <c r="G13" s="104"/>
    </row>
    <row r="14" spans="1:7" ht="15" customHeight="1" thickBot="1" x14ac:dyDescent="0.3">
      <c r="A14" s="28" t="s">
        <v>77</v>
      </c>
      <c r="B14" s="29">
        <f t="shared" ref="B14:G14" si="0">SUM(B8:B13)</f>
        <v>252526.95</v>
      </c>
      <c r="C14" s="29">
        <f t="shared" si="0"/>
        <v>124946.41</v>
      </c>
      <c r="D14" s="30">
        <f t="shared" si="0"/>
        <v>65961.617400000003</v>
      </c>
      <c r="E14" s="29">
        <f t="shared" si="0"/>
        <v>11373.18</v>
      </c>
      <c r="F14" s="29">
        <f t="shared" si="0"/>
        <v>0</v>
      </c>
      <c r="G14" s="53">
        <f t="shared" si="0"/>
        <v>58984.792600000001</v>
      </c>
    </row>
    <row r="15" spans="1:7" ht="15" customHeight="1" x14ac:dyDescent="0.25">
      <c r="A15" s="62"/>
      <c r="B15" s="62"/>
      <c r="C15" s="62"/>
      <c r="D15" s="63"/>
      <c r="E15" s="62"/>
      <c r="F15" s="62"/>
      <c r="G15" s="63"/>
    </row>
    <row r="16" spans="1:7" ht="15.75" x14ac:dyDescent="0.25">
      <c r="A16" s="101" t="s">
        <v>103</v>
      </c>
      <c r="B16" s="101"/>
      <c r="C16" s="101"/>
      <c r="D16" s="101"/>
      <c r="E16" s="101"/>
      <c r="F16" s="101"/>
      <c r="G16" s="31">
        <f>G5+C14-D14</f>
        <v>390148.28260000004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01" t="s">
        <v>85</v>
      </c>
      <c r="B20" s="101"/>
      <c r="C20" s="101"/>
      <c r="D20" s="101"/>
      <c r="E20" s="101"/>
      <c r="F20" s="101"/>
      <c r="G20" s="31">
        <v>50085.47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78</v>
      </c>
      <c r="B22" s="21">
        <f>'выборка 15'!Q15</f>
        <v>24567.34</v>
      </c>
      <c r="C22" s="21">
        <f>'выборка 15'!T15</f>
        <v>16338.68</v>
      </c>
      <c r="D22" s="66">
        <v>0</v>
      </c>
      <c r="E22" s="21">
        <v>1438.37</v>
      </c>
      <c r="F22" s="21">
        <v>0</v>
      </c>
      <c r="G22" s="67">
        <f>C22-D22</f>
        <v>16338.68</v>
      </c>
    </row>
    <row r="23" spans="1:7" x14ac:dyDescent="0.2">
      <c r="G23" s="36"/>
    </row>
    <row r="24" spans="1:7" ht="15.75" x14ac:dyDescent="0.25">
      <c r="A24" s="101" t="s">
        <v>103</v>
      </c>
      <c r="B24" s="101"/>
      <c r="C24" s="101"/>
      <c r="D24" s="101"/>
      <c r="E24" s="101"/>
      <c r="F24" s="101"/>
      <c r="G24" s="31">
        <f>G20+C22-D22</f>
        <v>66424.149999999994</v>
      </c>
    </row>
    <row r="27" spans="1:7" x14ac:dyDescent="0.2">
      <c r="A27" s="102" t="s">
        <v>100</v>
      </c>
      <c r="B27" s="102"/>
      <c r="C27" s="102"/>
      <c r="D27" s="102"/>
      <c r="E27" s="10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6" t="s">
        <v>70</v>
      </c>
      <c r="B2" s="106"/>
      <c r="C2" s="106"/>
      <c r="D2" s="106"/>
      <c r="E2" s="106"/>
      <c r="F2" s="106"/>
      <c r="G2" s="106"/>
      <c r="H2" s="106"/>
      <c r="I2" s="106"/>
    </row>
    <row r="3" spans="1:9" ht="17.25" x14ac:dyDescent="0.3">
      <c r="A3" s="106" t="s">
        <v>80</v>
      </c>
      <c r="B3" s="106"/>
      <c r="C3" s="106"/>
      <c r="D3" s="106"/>
      <c r="E3" s="106"/>
      <c r="F3" s="106"/>
      <c r="G3" s="106"/>
      <c r="H3" s="106"/>
      <c r="I3" s="106"/>
    </row>
    <row r="4" spans="1:9" ht="17.25" x14ac:dyDescent="0.3">
      <c r="A4" s="106" t="s">
        <v>101</v>
      </c>
      <c r="B4" s="106"/>
      <c r="C4" s="106"/>
      <c r="D4" s="106"/>
      <c r="E4" s="106"/>
      <c r="F4" s="106"/>
      <c r="G4" s="106"/>
      <c r="H4" s="106"/>
      <c r="I4" s="106"/>
    </row>
    <row r="5" spans="1:9" ht="13.5" thickBot="1" x14ac:dyDescent="0.25"/>
    <row r="6" spans="1:9" ht="45.75" thickBot="1" x14ac:dyDescent="0.25">
      <c r="A6" s="37" t="s">
        <v>15</v>
      </c>
      <c r="B6" s="38" t="s">
        <v>16</v>
      </c>
      <c r="C6" s="39" t="s">
        <v>17</v>
      </c>
      <c r="D6" s="39" t="s">
        <v>71</v>
      </c>
      <c r="E6" s="39" t="s">
        <v>19</v>
      </c>
      <c r="F6" s="40" t="s">
        <v>90</v>
      </c>
      <c r="G6" s="40" t="s">
        <v>72</v>
      </c>
      <c r="H6" s="40" t="s">
        <v>23</v>
      </c>
      <c r="I6" s="7" t="s">
        <v>73</v>
      </c>
    </row>
    <row r="7" spans="1:9" x14ac:dyDescent="0.2">
      <c r="A7" s="41">
        <v>1</v>
      </c>
      <c r="B7" s="42">
        <v>2015</v>
      </c>
      <c r="C7" s="43" t="s">
        <v>88</v>
      </c>
      <c r="D7" s="44" t="s">
        <v>89</v>
      </c>
      <c r="E7" s="45" t="s">
        <v>91</v>
      </c>
      <c r="F7" s="46" t="s">
        <v>92</v>
      </c>
      <c r="G7" s="46"/>
      <c r="H7" s="46"/>
      <c r="I7" s="47">
        <v>44.32</v>
      </c>
    </row>
    <row r="8" spans="1:9" x14ac:dyDescent="0.2">
      <c r="A8" s="41">
        <v>2</v>
      </c>
      <c r="B8" s="42">
        <v>2015</v>
      </c>
      <c r="C8" s="43" t="s">
        <v>88</v>
      </c>
      <c r="D8" s="44" t="s">
        <v>93</v>
      </c>
      <c r="E8" s="45" t="s">
        <v>94</v>
      </c>
      <c r="F8" s="46" t="s">
        <v>95</v>
      </c>
      <c r="G8" s="46"/>
      <c r="H8" s="46"/>
      <c r="I8" s="47">
        <v>1311.31</v>
      </c>
    </row>
    <row r="9" spans="1:9" ht="38.25" x14ac:dyDescent="0.2">
      <c r="A9" s="41">
        <v>3</v>
      </c>
      <c r="B9" s="42">
        <v>2015</v>
      </c>
      <c r="C9" s="43" t="s">
        <v>88</v>
      </c>
      <c r="D9" s="44"/>
      <c r="E9" s="45" t="s">
        <v>96</v>
      </c>
      <c r="F9" s="46" t="s">
        <v>97</v>
      </c>
      <c r="G9" s="46"/>
      <c r="H9" s="46"/>
      <c r="I9" s="47">
        <v>7857.36</v>
      </c>
    </row>
    <row r="10" spans="1:9" x14ac:dyDescent="0.2">
      <c r="A10" s="41">
        <v>4</v>
      </c>
      <c r="B10" s="42">
        <v>2015</v>
      </c>
      <c r="C10" s="43" t="s">
        <v>88</v>
      </c>
      <c r="D10" s="44"/>
      <c r="E10" s="45" t="s">
        <v>98</v>
      </c>
      <c r="F10" s="46" t="s">
        <v>99</v>
      </c>
      <c r="G10" s="46"/>
      <c r="H10" s="46"/>
      <c r="I10" s="47">
        <v>7644.98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114" t="s">
        <v>84</v>
      </c>
      <c r="C15" s="115"/>
      <c r="D15" s="115"/>
      <c r="E15" s="115"/>
      <c r="F15" s="115"/>
      <c r="G15" s="115"/>
      <c r="H15" s="116"/>
      <c r="I15" s="47">
        <f>1306.8*1</f>
        <v>1306.8</v>
      </c>
    </row>
    <row r="16" spans="1:9" ht="15.75" thickBot="1" x14ac:dyDescent="0.25">
      <c r="A16" s="48"/>
      <c r="B16" s="107" t="s">
        <v>74</v>
      </c>
      <c r="C16" s="108"/>
      <c r="D16" s="108"/>
      <c r="E16" s="108"/>
      <c r="F16" s="108"/>
      <c r="G16" s="108"/>
      <c r="H16" s="109"/>
      <c r="I16" s="49">
        <f>'выборка 15'!AQ15+'выборка 15'!AR15</f>
        <v>4361.2993999999999</v>
      </c>
    </row>
    <row r="17" spans="1:9" ht="15.75" thickBot="1" x14ac:dyDescent="0.3">
      <c r="A17" s="110" t="s">
        <v>75</v>
      </c>
      <c r="B17" s="111"/>
      <c r="C17" s="111"/>
      <c r="D17" s="50"/>
      <c r="E17" s="50"/>
      <c r="F17" s="50"/>
      <c r="G17" s="50"/>
      <c r="H17" s="50"/>
      <c r="I17" s="51">
        <f>SUM(I7:I16)</f>
        <v>22526.0694</v>
      </c>
    </row>
    <row r="18" spans="1:9" x14ac:dyDescent="0.2">
      <c r="A18" s="112"/>
      <c r="B18" s="112"/>
      <c r="C18" s="113"/>
      <c r="D18" s="113"/>
      <c r="E18" s="113"/>
      <c r="F18" s="113"/>
      <c r="G18" s="113"/>
      <c r="H18" s="113"/>
      <c r="I18" s="113"/>
    </row>
    <row r="22" spans="1:9" ht="15" x14ac:dyDescent="0.25">
      <c r="A22" s="105" t="s">
        <v>100</v>
      </c>
      <c r="B22" s="105"/>
      <c r="C22" s="105"/>
      <c r="D22" s="105"/>
      <c r="E22" s="105"/>
      <c r="F22" s="105"/>
      <c r="G22" s="105"/>
      <c r="H22" s="105"/>
      <c r="I22" s="105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27" sqref="C27"/>
    </sheetView>
  </sheetViews>
  <sheetFormatPr defaultRowHeight="12.75" x14ac:dyDescent="0.2"/>
  <cols>
    <col min="1" max="1" width="31" style="82" customWidth="1"/>
    <col min="2" max="2" width="26.140625" style="82" customWidth="1"/>
    <col min="3" max="3" width="32.28515625" style="82" customWidth="1"/>
    <col min="4" max="4" width="23.140625" style="82" customWidth="1"/>
    <col min="5" max="16384" width="9.140625" style="82"/>
  </cols>
  <sheetData>
    <row r="2" spans="1:4" ht="83.25" customHeight="1" x14ac:dyDescent="0.2">
      <c r="A2" s="117" t="s">
        <v>146</v>
      </c>
      <c r="B2" s="117"/>
      <c r="C2" s="117"/>
      <c r="D2" s="117"/>
    </row>
    <row r="3" spans="1:4" ht="23.25" x14ac:dyDescent="0.35">
      <c r="A3" s="84"/>
      <c r="B3" s="84"/>
      <c r="C3" s="84"/>
      <c r="D3" s="84"/>
    </row>
    <row r="4" spans="1:4" ht="13.5" thickBot="1" x14ac:dyDescent="0.25"/>
    <row r="5" spans="1:4" ht="31.5" x14ac:dyDescent="0.2">
      <c r="A5" s="71"/>
      <c r="B5" s="73" t="s">
        <v>58</v>
      </c>
      <c r="C5" s="73" t="s">
        <v>59</v>
      </c>
      <c r="D5" s="73" t="s">
        <v>60</v>
      </c>
    </row>
    <row r="6" spans="1:4" ht="23.25" customHeight="1" x14ac:dyDescent="0.2">
      <c r="A6" s="85" t="s">
        <v>116</v>
      </c>
      <c r="B6" s="86"/>
      <c r="C6" s="87">
        <v>75071.187359999982</v>
      </c>
      <c r="D6" s="86"/>
    </row>
    <row r="7" spans="1:4" ht="23.25" customHeight="1" x14ac:dyDescent="0.2">
      <c r="A7" s="14" t="s">
        <v>108</v>
      </c>
      <c r="B7" s="74">
        <v>425841.96000000014</v>
      </c>
      <c r="C7" s="74">
        <v>424063.78999999992</v>
      </c>
      <c r="D7" s="80">
        <v>154369.74316000001</v>
      </c>
    </row>
    <row r="8" spans="1:4" ht="25.5" x14ac:dyDescent="0.2">
      <c r="A8" s="3" t="s">
        <v>65</v>
      </c>
      <c r="B8" s="75">
        <v>0</v>
      </c>
      <c r="C8" s="75"/>
      <c r="D8" s="75">
        <v>78328.800000000003</v>
      </c>
    </row>
    <row r="9" spans="1:4" ht="30.75" customHeight="1" thickBot="1" x14ac:dyDescent="0.25">
      <c r="A9" s="3" t="s">
        <v>66</v>
      </c>
      <c r="B9" s="75">
        <v>0</v>
      </c>
      <c r="C9" s="75"/>
      <c r="D9" s="80">
        <v>28198.368000000002</v>
      </c>
    </row>
    <row r="10" spans="1:4" ht="15.75" thickBot="1" x14ac:dyDescent="0.3">
      <c r="A10" s="28" t="s">
        <v>109</v>
      </c>
      <c r="B10" s="76">
        <v>425841.96000000014</v>
      </c>
      <c r="C10" s="76">
        <v>499134.9773599999</v>
      </c>
      <c r="D10" s="77">
        <v>260896.91116000002</v>
      </c>
    </row>
    <row r="12" spans="1:4" ht="15.75" hidden="1" x14ac:dyDescent="0.25">
      <c r="A12" s="101" t="s">
        <v>110</v>
      </c>
      <c r="B12" s="101"/>
      <c r="C12" s="101"/>
      <c r="D12" s="72">
        <v>133066.11845999997</v>
      </c>
    </row>
    <row r="13" spans="1:4" ht="15" x14ac:dyDescent="0.25">
      <c r="A13" s="118" t="s">
        <v>147</v>
      </c>
      <c r="B13" s="118"/>
      <c r="C13" s="118"/>
      <c r="D13" s="78">
        <v>238238.06619999988</v>
      </c>
    </row>
    <row r="15" spans="1:4" ht="15.75" x14ac:dyDescent="0.25">
      <c r="A15" s="83"/>
      <c r="B15" s="83"/>
      <c r="C15" s="83"/>
      <c r="D15" s="83"/>
    </row>
    <row r="16" spans="1:4" x14ac:dyDescent="0.2">
      <c r="A16" s="119" t="s">
        <v>148</v>
      </c>
      <c r="B16" s="119"/>
      <c r="C16" s="119"/>
      <c r="D16" s="88">
        <v>148426.34</v>
      </c>
    </row>
    <row r="17" spans="1:4" ht="15.75" x14ac:dyDescent="0.25">
      <c r="A17" s="83"/>
      <c r="B17" s="83"/>
      <c r="C17" s="83"/>
      <c r="D17" s="83"/>
    </row>
    <row r="18" spans="1:4" ht="12.75" customHeight="1" x14ac:dyDescent="0.25">
      <c r="A18" s="120" t="s">
        <v>111</v>
      </c>
      <c r="B18" s="120"/>
      <c r="C18" s="120"/>
      <c r="D18" s="69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5" sqref="N5"/>
    </sheetView>
  </sheetViews>
  <sheetFormatPr defaultRowHeight="12.75" x14ac:dyDescent="0.2"/>
  <cols>
    <col min="1" max="1" width="7.5703125" style="82" customWidth="1"/>
    <col min="2" max="2" width="9.140625" style="82"/>
    <col min="3" max="3" width="10.28515625" style="82" customWidth="1"/>
    <col min="4" max="4" width="25.28515625" style="82" customWidth="1"/>
    <col min="5" max="5" width="40.85546875" style="82" customWidth="1"/>
    <col min="6" max="6" width="17.140625" style="82" customWidth="1"/>
    <col min="7" max="7" width="0" style="82" hidden="1" customWidth="1"/>
    <col min="8" max="8" width="2.5703125" style="82" hidden="1" customWidth="1"/>
    <col min="9" max="16384" width="9.140625" style="82"/>
  </cols>
  <sheetData>
    <row r="1" spans="1:8" ht="90.75" customHeight="1" thickBot="1" x14ac:dyDescent="0.25">
      <c r="A1" s="125" t="s">
        <v>149</v>
      </c>
      <c r="B1" s="125"/>
      <c r="C1" s="125"/>
      <c r="D1" s="125"/>
      <c r="E1" s="125"/>
      <c r="F1" s="125"/>
      <c r="G1" s="125"/>
      <c r="H1" s="125"/>
    </row>
    <row r="2" spans="1:8" ht="15.75" x14ac:dyDescent="0.25">
      <c r="A2" s="126" t="s">
        <v>15</v>
      </c>
      <c r="B2" s="128" t="s">
        <v>16</v>
      </c>
      <c r="C2" s="128" t="s">
        <v>17</v>
      </c>
      <c r="D2" s="128" t="s">
        <v>18</v>
      </c>
      <c r="E2" s="128" t="s">
        <v>19</v>
      </c>
      <c r="F2" s="128" t="s">
        <v>20</v>
      </c>
      <c r="G2" s="130" t="s">
        <v>21</v>
      </c>
      <c r="H2" s="131"/>
    </row>
    <row r="3" spans="1:8" ht="16.5" thickBot="1" x14ac:dyDescent="0.3">
      <c r="A3" s="127"/>
      <c r="B3" s="129"/>
      <c r="C3" s="129"/>
      <c r="D3" s="129"/>
      <c r="E3" s="129"/>
      <c r="F3" s="129"/>
      <c r="G3" s="10" t="s">
        <v>22</v>
      </c>
      <c r="H3" s="11" t="s">
        <v>23</v>
      </c>
    </row>
    <row r="4" spans="1:8" x14ac:dyDescent="0.2">
      <c r="A4" s="91">
        <v>1</v>
      </c>
      <c r="B4" s="91">
        <v>2020</v>
      </c>
      <c r="C4" s="91" t="s">
        <v>112</v>
      </c>
      <c r="D4" s="92"/>
      <c r="E4" s="93" t="s">
        <v>117</v>
      </c>
      <c r="F4" s="94">
        <v>2143</v>
      </c>
      <c r="G4" s="8"/>
      <c r="H4" s="8"/>
    </row>
    <row r="5" spans="1:8" x14ac:dyDescent="0.2">
      <c r="A5" s="91">
        <v>2</v>
      </c>
      <c r="B5" s="91">
        <v>2020</v>
      </c>
      <c r="C5" s="91" t="s">
        <v>113</v>
      </c>
      <c r="D5" s="92" t="s">
        <v>118</v>
      </c>
      <c r="E5" s="93" t="s">
        <v>114</v>
      </c>
      <c r="F5" s="94">
        <v>26108</v>
      </c>
      <c r="G5" s="8"/>
      <c r="H5" s="8"/>
    </row>
    <row r="6" spans="1:8" x14ac:dyDescent="0.2">
      <c r="A6" s="91">
        <v>3</v>
      </c>
      <c r="B6" s="91">
        <v>2020</v>
      </c>
      <c r="C6" s="91" t="s">
        <v>113</v>
      </c>
      <c r="D6" s="92" t="s">
        <v>115</v>
      </c>
      <c r="E6" s="93" t="s">
        <v>119</v>
      </c>
      <c r="F6" s="94">
        <v>4435</v>
      </c>
      <c r="G6" s="8"/>
      <c r="H6" s="8"/>
    </row>
    <row r="7" spans="1:8" x14ac:dyDescent="0.2">
      <c r="A7" s="91">
        <v>4</v>
      </c>
      <c r="B7" s="91">
        <v>2020</v>
      </c>
      <c r="C7" s="91" t="s">
        <v>113</v>
      </c>
      <c r="D7" s="92" t="s">
        <v>106</v>
      </c>
      <c r="E7" s="93" t="s">
        <v>107</v>
      </c>
      <c r="F7" s="94">
        <v>2467</v>
      </c>
      <c r="G7" s="8"/>
      <c r="H7" s="8"/>
    </row>
    <row r="8" spans="1:8" x14ac:dyDescent="0.2">
      <c r="A8" s="91">
        <v>5</v>
      </c>
      <c r="B8" s="91">
        <v>2020</v>
      </c>
      <c r="C8" s="91" t="s">
        <v>113</v>
      </c>
      <c r="D8" s="92"/>
      <c r="E8" s="93" t="s">
        <v>117</v>
      </c>
      <c r="F8" s="94">
        <v>3107</v>
      </c>
      <c r="G8" s="8"/>
      <c r="H8" s="8"/>
    </row>
    <row r="9" spans="1:8" s="89" customFormat="1" x14ac:dyDescent="0.2">
      <c r="A9" s="91">
        <v>6</v>
      </c>
      <c r="B9" s="91">
        <v>2020</v>
      </c>
      <c r="C9" s="91" t="s">
        <v>121</v>
      </c>
      <c r="D9" s="92" t="s">
        <v>122</v>
      </c>
      <c r="E9" s="93" t="s">
        <v>123</v>
      </c>
      <c r="F9" s="94">
        <v>5343</v>
      </c>
      <c r="G9" s="90"/>
      <c r="H9" s="90"/>
    </row>
    <row r="10" spans="1:8" x14ac:dyDescent="0.2">
      <c r="A10" s="91">
        <v>7</v>
      </c>
      <c r="B10" s="91">
        <v>2020</v>
      </c>
      <c r="C10" s="91" t="s">
        <v>124</v>
      </c>
      <c r="D10" s="92" t="s">
        <v>125</v>
      </c>
      <c r="E10" s="93" t="s">
        <v>126</v>
      </c>
      <c r="F10" s="94">
        <v>5814</v>
      </c>
      <c r="G10" s="8"/>
      <c r="H10" s="8"/>
    </row>
    <row r="11" spans="1:8" x14ac:dyDescent="0.2">
      <c r="A11" s="91">
        <v>8</v>
      </c>
      <c r="B11" s="91">
        <v>2020</v>
      </c>
      <c r="C11" s="91" t="s">
        <v>127</v>
      </c>
      <c r="D11" s="92" t="s">
        <v>125</v>
      </c>
      <c r="E11" s="93" t="s">
        <v>126</v>
      </c>
      <c r="F11" s="94">
        <v>2912</v>
      </c>
      <c r="G11" s="8"/>
      <c r="H11" s="8"/>
    </row>
    <row r="12" spans="1:8" x14ac:dyDescent="0.2">
      <c r="A12" s="91">
        <v>9</v>
      </c>
      <c r="B12" s="91">
        <v>2020</v>
      </c>
      <c r="C12" s="91" t="s">
        <v>127</v>
      </c>
      <c r="D12" s="92"/>
      <c r="E12" s="93" t="s">
        <v>128</v>
      </c>
      <c r="F12" s="94">
        <v>2896</v>
      </c>
      <c r="G12" s="8"/>
      <c r="H12" s="8"/>
    </row>
    <row r="13" spans="1:8" x14ac:dyDescent="0.2">
      <c r="A13" s="91">
        <v>10</v>
      </c>
      <c r="B13" s="91">
        <v>2020</v>
      </c>
      <c r="C13" s="91" t="s">
        <v>127</v>
      </c>
      <c r="D13" s="92" t="s">
        <v>129</v>
      </c>
      <c r="E13" s="93" t="s">
        <v>130</v>
      </c>
      <c r="F13" s="94">
        <v>1776</v>
      </c>
      <c r="G13" s="8"/>
      <c r="H13" s="8"/>
    </row>
    <row r="14" spans="1:8" x14ac:dyDescent="0.2">
      <c r="A14" s="91">
        <v>11</v>
      </c>
      <c r="B14" s="91">
        <v>2020</v>
      </c>
      <c r="C14" s="91" t="s">
        <v>131</v>
      </c>
      <c r="D14" s="92" t="s">
        <v>106</v>
      </c>
      <c r="E14" s="93" t="s">
        <v>132</v>
      </c>
      <c r="F14" s="94">
        <v>1395</v>
      </c>
      <c r="G14" s="8"/>
      <c r="H14" s="8"/>
    </row>
    <row r="15" spans="1:8" x14ac:dyDescent="0.2">
      <c r="A15" s="91">
        <v>12</v>
      </c>
      <c r="B15" s="91">
        <v>2020</v>
      </c>
      <c r="C15" s="91" t="s">
        <v>131</v>
      </c>
      <c r="D15" s="92" t="s">
        <v>133</v>
      </c>
      <c r="E15" s="93" t="s">
        <v>134</v>
      </c>
      <c r="F15" s="94">
        <v>38929</v>
      </c>
      <c r="G15" s="8"/>
      <c r="H15" s="8"/>
    </row>
    <row r="16" spans="1:8" x14ac:dyDescent="0.2">
      <c r="A16" s="91">
        <v>13</v>
      </c>
      <c r="B16" s="91">
        <v>2020</v>
      </c>
      <c r="C16" s="91" t="s">
        <v>135</v>
      </c>
      <c r="D16" s="92" t="s">
        <v>122</v>
      </c>
      <c r="E16" s="93" t="s">
        <v>136</v>
      </c>
      <c r="F16" s="94">
        <v>3746</v>
      </c>
      <c r="G16" s="8"/>
      <c r="H16" s="8"/>
    </row>
    <row r="17" spans="1:10" x14ac:dyDescent="0.2">
      <c r="A17" s="91">
        <v>14</v>
      </c>
      <c r="B17" s="91">
        <v>2020</v>
      </c>
      <c r="C17" s="91" t="s">
        <v>137</v>
      </c>
      <c r="D17" s="92" t="s">
        <v>138</v>
      </c>
      <c r="E17" s="93" t="s">
        <v>139</v>
      </c>
      <c r="F17" s="94">
        <v>2790</v>
      </c>
      <c r="G17" s="8"/>
      <c r="H17" s="8"/>
      <c r="J17" s="79"/>
    </row>
    <row r="18" spans="1:10" x14ac:dyDescent="0.2">
      <c r="A18" s="91">
        <v>15</v>
      </c>
      <c r="B18" s="91">
        <v>2020</v>
      </c>
      <c r="C18" s="91" t="s">
        <v>137</v>
      </c>
      <c r="D18" s="92" t="s">
        <v>122</v>
      </c>
      <c r="E18" s="93" t="s">
        <v>140</v>
      </c>
      <c r="F18" s="95">
        <v>1754</v>
      </c>
      <c r="G18" s="8"/>
      <c r="H18" s="8"/>
    </row>
    <row r="19" spans="1:10" x14ac:dyDescent="0.2">
      <c r="A19" s="91">
        <v>16</v>
      </c>
      <c r="B19" s="91">
        <v>2020</v>
      </c>
      <c r="C19" s="91" t="s">
        <v>137</v>
      </c>
      <c r="D19" s="92" t="s">
        <v>125</v>
      </c>
      <c r="E19" s="93" t="s">
        <v>126</v>
      </c>
      <c r="F19" s="96">
        <v>2952</v>
      </c>
      <c r="G19" s="8"/>
      <c r="H19" s="8"/>
    </row>
    <row r="20" spans="1:10" s="89" customFormat="1" x14ac:dyDescent="0.2">
      <c r="A20" s="91">
        <v>17</v>
      </c>
      <c r="B20" s="91">
        <v>2020</v>
      </c>
      <c r="C20" s="91" t="s">
        <v>137</v>
      </c>
      <c r="D20" s="92"/>
      <c r="E20" s="93" t="s">
        <v>117</v>
      </c>
      <c r="F20" s="96">
        <v>816</v>
      </c>
      <c r="G20" s="90"/>
      <c r="H20" s="90"/>
    </row>
    <row r="21" spans="1:10" s="89" customFormat="1" x14ac:dyDescent="0.2">
      <c r="A21" s="91">
        <v>18</v>
      </c>
      <c r="B21" s="91">
        <v>2020</v>
      </c>
      <c r="C21" s="91" t="s">
        <v>137</v>
      </c>
      <c r="D21" s="92"/>
      <c r="E21" s="93" t="s">
        <v>141</v>
      </c>
      <c r="F21" s="96">
        <v>750</v>
      </c>
      <c r="G21" s="90"/>
      <c r="H21" s="90"/>
    </row>
    <row r="22" spans="1:10" s="89" customFormat="1" x14ac:dyDescent="0.2">
      <c r="A22" s="91">
        <v>19</v>
      </c>
      <c r="B22" s="91">
        <v>2020</v>
      </c>
      <c r="C22" s="91" t="s">
        <v>142</v>
      </c>
      <c r="D22" s="92" t="s">
        <v>143</v>
      </c>
      <c r="E22" s="93" t="s">
        <v>144</v>
      </c>
      <c r="F22" s="96">
        <v>1390</v>
      </c>
      <c r="G22" s="90"/>
      <c r="H22" s="90"/>
    </row>
    <row r="23" spans="1:10" s="89" customFormat="1" x14ac:dyDescent="0.2">
      <c r="A23" s="91">
        <v>20</v>
      </c>
      <c r="B23" s="91">
        <v>202</v>
      </c>
      <c r="C23" s="91" t="s">
        <v>142</v>
      </c>
      <c r="D23" s="92" t="s">
        <v>125</v>
      </c>
      <c r="E23" s="93" t="s">
        <v>126</v>
      </c>
      <c r="F23" s="96">
        <v>2949</v>
      </c>
      <c r="G23" s="90"/>
      <c r="H23" s="90"/>
    </row>
    <row r="24" spans="1:10" s="89" customFormat="1" x14ac:dyDescent="0.2">
      <c r="A24" s="91">
        <v>21</v>
      </c>
      <c r="B24" s="91">
        <v>2020</v>
      </c>
      <c r="C24" s="91" t="s">
        <v>142</v>
      </c>
      <c r="D24" s="92" t="s">
        <v>125</v>
      </c>
      <c r="E24" s="93" t="s">
        <v>126</v>
      </c>
      <c r="F24" s="96">
        <v>2949</v>
      </c>
      <c r="G24" s="90"/>
      <c r="H24" s="90"/>
    </row>
    <row r="25" spans="1:10" s="89" customFormat="1" x14ac:dyDescent="0.2">
      <c r="A25" s="91">
        <v>22</v>
      </c>
      <c r="B25" s="91">
        <v>2020</v>
      </c>
      <c r="C25" s="91" t="s">
        <v>142</v>
      </c>
      <c r="D25" s="92" t="s">
        <v>106</v>
      </c>
      <c r="E25" s="93" t="s">
        <v>107</v>
      </c>
      <c r="F25" s="96">
        <v>3409</v>
      </c>
      <c r="G25" s="90"/>
      <c r="H25" s="90"/>
    </row>
    <row r="26" spans="1:10" s="89" customFormat="1" x14ac:dyDescent="0.2">
      <c r="A26" s="91">
        <v>23</v>
      </c>
      <c r="B26" s="91">
        <v>2020</v>
      </c>
      <c r="C26" s="91" t="s">
        <v>142</v>
      </c>
      <c r="D26" s="92"/>
      <c r="E26" s="93" t="s">
        <v>145</v>
      </c>
      <c r="F26" s="96">
        <v>5320</v>
      </c>
      <c r="G26" s="90"/>
      <c r="H26" s="90"/>
    </row>
    <row r="27" spans="1:10" s="89" customFormat="1" x14ac:dyDescent="0.2">
      <c r="A27" s="91">
        <v>24</v>
      </c>
      <c r="B27" s="91">
        <v>2020</v>
      </c>
      <c r="C27" s="91" t="s">
        <v>150</v>
      </c>
      <c r="D27" s="92" t="s">
        <v>151</v>
      </c>
      <c r="E27" s="93" t="s">
        <v>152</v>
      </c>
      <c r="F27" s="96">
        <v>3760</v>
      </c>
      <c r="G27" s="90"/>
      <c r="H27" s="90"/>
    </row>
    <row r="28" spans="1:10" s="89" customFormat="1" x14ac:dyDescent="0.2">
      <c r="A28" s="91">
        <v>25</v>
      </c>
      <c r="B28" s="91">
        <v>2020</v>
      </c>
      <c r="C28" s="91" t="s">
        <v>150</v>
      </c>
      <c r="D28" s="92" t="s">
        <v>106</v>
      </c>
      <c r="E28" s="93" t="s">
        <v>107</v>
      </c>
      <c r="F28" s="96">
        <v>2335</v>
      </c>
      <c r="G28" s="90"/>
      <c r="H28" s="90"/>
    </row>
    <row r="29" spans="1:10" ht="13.5" thickBot="1" x14ac:dyDescent="0.25">
      <c r="A29" s="121" t="s">
        <v>24</v>
      </c>
      <c r="B29" s="122"/>
      <c r="C29" s="122"/>
      <c r="D29" s="122"/>
      <c r="E29" s="122"/>
      <c r="F29" s="97">
        <v>22124.743159999998</v>
      </c>
      <c r="G29" s="8"/>
      <c r="H29" s="8"/>
    </row>
    <row r="30" spans="1:10" ht="15.75" thickBot="1" x14ac:dyDescent="0.3">
      <c r="A30" s="110" t="s">
        <v>25</v>
      </c>
      <c r="B30" s="111"/>
      <c r="C30" s="111"/>
      <c r="D30" s="111"/>
      <c r="E30" s="111"/>
      <c r="F30" s="81">
        <v>154369.74316000001</v>
      </c>
      <c r="G30" s="123"/>
      <c r="H30" s="124"/>
    </row>
    <row r="33" spans="1:5" ht="12.75" customHeight="1" x14ac:dyDescent="0.25">
      <c r="A33" s="120" t="s">
        <v>120</v>
      </c>
      <c r="B33" s="120"/>
      <c r="C33" s="120"/>
      <c r="D33" s="120"/>
      <c r="E33" s="120"/>
    </row>
  </sheetData>
  <mergeCells count="12">
    <mergeCell ref="A33:E33"/>
    <mergeCell ref="A29:E29"/>
    <mergeCell ref="A30:E30"/>
    <mergeCell ref="G30:H3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сод. жилья</vt:lpstr>
      <vt:lpstr>расход по дому ТО</vt:lpstr>
      <vt:lpstr>РиСотчет 2020</vt:lpstr>
      <vt:lpstr>РиСрасход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2020-02-26T09:10:01Z</cp:lastPrinted>
  <dcterms:created xsi:type="dcterms:W3CDTF">2015-02-24T21:57:31Z</dcterms:created>
  <dcterms:modified xsi:type="dcterms:W3CDTF">2021-02-28T19:54:41Z</dcterms:modified>
</cp:coreProperties>
</file>