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tabRatio="275" firstSheet="2" activeTab="3"/>
  </bookViews>
  <sheets>
    <sheet name="выборка 15" sheetId="3" state="hidden" r:id="rId1"/>
    <sheet name="общий отчет по дому за 15 г" sheetId="1" state="hidden" r:id="rId2"/>
    <sheet name="Р И С отчет 2020" sheetId="9" r:id="rId3"/>
    <sheet name="Р И С расход 2020" sheetId="10" r:id="rId4"/>
    <sheet name="отчет сод. жилья" sheetId="5" state="hidden" r:id="rId5"/>
    <sheet name="расход по дому ТО" sheetId="6" state="hidden" r:id="rId6"/>
  </sheets>
  <calcPr calcId="145621"/>
</workbook>
</file>

<file path=xl/calcChain.xml><?xml version="1.0" encoding="utf-8"?>
<calcChain xmlns="http://schemas.openxmlformats.org/spreadsheetml/2006/main">
  <c r="AM9" i="3" l="1"/>
  <c r="D10" i="5" l="1"/>
  <c r="D9" i="5"/>
  <c r="E8" i="1"/>
  <c r="E7" i="1"/>
  <c r="AK15" i="3"/>
  <c r="AI15" i="3"/>
  <c r="AN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P13" i="3"/>
  <c r="AP12" i="3"/>
  <c r="AP11" i="3"/>
  <c r="AP10" i="3"/>
  <c r="AP9" i="3"/>
  <c r="AP8" i="3"/>
  <c r="AP7" i="3"/>
  <c r="AP6" i="3"/>
  <c r="AP5" i="3"/>
  <c r="AP4" i="3"/>
  <c r="AP3" i="3"/>
  <c r="AO14" i="3"/>
  <c r="AQ14" i="3" s="1"/>
  <c r="AO13" i="3"/>
  <c r="AQ13" i="3" s="1"/>
  <c r="AO12" i="3"/>
  <c r="AQ12" i="3" s="1"/>
  <c r="AO11" i="3"/>
  <c r="AQ11" i="3" s="1"/>
  <c r="AO10" i="3"/>
  <c r="AQ10" i="3" s="1"/>
  <c r="AO9" i="3"/>
  <c r="AQ9" i="3" s="1"/>
  <c r="AO8" i="3"/>
  <c r="AQ8" i="3" s="1"/>
  <c r="AO7" i="3"/>
  <c r="AQ7" i="3" s="1"/>
  <c r="AO6" i="3"/>
  <c r="AQ6" i="3" s="1"/>
  <c r="AO5" i="3"/>
  <c r="AQ5" i="3" s="1"/>
  <c r="AO4" i="3"/>
  <c r="AQ4" i="3" s="1"/>
  <c r="AL14" i="3"/>
  <c r="AL13" i="3"/>
  <c r="AL12" i="3"/>
  <c r="AL11" i="3"/>
  <c r="AL10" i="3"/>
  <c r="AL9" i="3"/>
  <c r="AL8" i="3"/>
  <c r="AL7" i="3"/>
  <c r="AL6" i="3"/>
  <c r="AL5" i="3"/>
  <c r="AL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Q3" i="3" s="1"/>
  <c r="AL3" i="3"/>
  <c r="M3" i="3"/>
  <c r="H3" i="3"/>
  <c r="N3" i="3" s="1"/>
  <c r="E3" i="3"/>
  <c r="Q15" i="3" l="1"/>
  <c r="AP15" i="3"/>
  <c r="T15" i="3"/>
  <c r="AQ15" i="3"/>
  <c r="G15" i="3"/>
  <c r="D15" i="3"/>
  <c r="C22" i="5" l="1"/>
  <c r="B22" i="5"/>
  <c r="C8" i="1" s="1"/>
  <c r="I16" i="6"/>
  <c r="I17" i="6" s="1"/>
  <c r="D8" i="5" s="1"/>
  <c r="D14" i="5" s="1"/>
  <c r="F8" i="1"/>
  <c r="D8" i="1"/>
  <c r="E6" i="1"/>
  <c r="AM15" i="3" l="1"/>
  <c r="AJ15" i="3"/>
  <c r="AO15" i="3"/>
  <c r="C8" i="5" s="1"/>
  <c r="AL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6" i="1" l="1"/>
  <c r="C14" i="5"/>
  <c r="N15" i="3"/>
  <c r="D7" i="1" l="1"/>
  <c r="F7" i="1"/>
  <c r="D6" i="1"/>
  <c r="F6" i="1" l="1"/>
</calcChain>
</file>

<file path=xl/sharedStrings.xml><?xml version="1.0" encoding="utf-8"?>
<sst xmlns="http://schemas.openxmlformats.org/spreadsheetml/2006/main" count="216" uniqueCount="148">
  <si>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</si>
  <si>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</si>
  <si>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</si>
  <si>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</si>
  <si>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</si>
  <si>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</si>
  <si>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</si>
  <si>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</si>
  <si>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</si>
  <si>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</si>
  <si>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</si>
  <si>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</si>
  <si>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</si>
  <si>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</si>
  <si>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</si>
  <si>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</si>
  <si>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</si>
  <si>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</si>
  <si>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</si>
  <si>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</si>
  <si>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</si>
  <si>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</si>
  <si>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</si>
  <si>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</si>
  <si>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</si>
  <si>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</si>
  <si>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</si>
  <si>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</si>
  <si>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</si>
  <si>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</si>
  <si>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</si>
  <si>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</si>
  <si>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</si>
  <si>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</si>
  <si>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</si>
  <si>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</si>
  <si>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</si>
  <si>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</si>
  <si>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</si>
  <si>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</si>
  <si>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</si>
  <si>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</si>
  <si>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</si>
  <si>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</si>
  <si>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</si>
  <si>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</si>
  <si>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</si>
  <si>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</si>
  <si>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</si>
  <si>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</si>
  <si>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</si>
  <si>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</si>
  <si>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</si>
  <si>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</si>
  <si>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</si>
  <si>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</si>
  <si>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</si>
  <si>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</si>
  <si>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</si>
  <si>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</si>
  <si>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</si>
  <si>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</si>
  <si>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</si>
  <si>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</si>
  <si>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</si>
  <si>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</si>
  <si>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</si>
  <si>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</si>
  <si>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</si>
  <si>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</si>
  <si>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</si>
  <si>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</si>
  <si>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</si>
  <si>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</si>
  <si>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1</t>
  </si>
  <si>
    <t>в доме по адресу ул. Москатова, 1</t>
  </si>
  <si>
    <t>Полученно антена</t>
  </si>
  <si>
    <t>начислено за дымоходы и вент каналы. Жил.</t>
  </si>
  <si>
    <t>Итого</t>
  </si>
  <si>
    <t>получено за дымоходы и вент каналы. Жил</t>
  </si>
  <si>
    <t>Остаток денежных средств дома на 01.06.2015 г</t>
  </si>
  <si>
    <t>июнь</t>
  </si>
  <si>
    <t>подъезд №4</t>
  </si>
  <si>
    <t>Устранение засора труб КНС</t>
  </si>
  <si>
    <t>Объем выполненых работ</t>
  </si>
  <si>
    <t>ф 100мм -1 м/п</t>
  </si>
  <si>
    <t>Ремонт внутридомовой системы ЦО</t>
  </si>
  <si>
    <t>Ревизия задвижек ф 80 -2 шт. Установка и снятие заглушек ф 80 мм -2 шт с их изготовлением. Смена резины прокладок на фланцевых соед . Ф 80 мм-4 шт.</t>
  </si>
  <si>
    <t>Гидравлическое испытание внутридомовой системы ЦО</t>
  </si>
  <si>
    <t>2120 м/п</t>
  </si>
  <si>
    <t xml:space="preserve">Гидравлическое испытание ввода и узла управления ЦО </t>
  </si>
  <si>
    <t>ф 100мм -25 м/п</t>
  </si>
  <si>
    <t>Гидравлическое испытание теплообменника ф 114 мм, L - 2 м/п 8 секц.</t>
  </si>
  <si>
    <t>159 м/п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</si>
  <si>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</si>
  <si>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</si>
  <si>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</si>
  <si>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1</t>
  </si>
  <si>
    <t>Остаток денежных средств дома на 31.07.2015 г</t>
  </si>
  <si>
    <t>в доме по  адресу ул. Москатова, 1  за период с 01.06.2015 по 31.07.2015гг.</t>
  </si>
  <si>
    <t>Остаток денежных средств дома на 31.12.2015 г</t>
  </si>
  <si>
    <t>Ремонт и Содержание жилья</t>
  </si>
  <si>
    <t xml:space="preserve"> итого</t>
  </si>
  <si>
    <t>Генеральный директор ООО У0 "ТаганСервис"___________________________________________</t>
  </si>
  <si>
    <t>Переходящее сальдо на 01.01.2020 г.</t>
  </si>
  <si>
    <t>март</t>
  </si>
  <si>
    <t>КНС</t>
  </si>
  <si>
    <t>смена труб ф 110мм</t>
  </si>
  <si>
    <t>апрель</t>
  </si>
  <si>
    <t>ЦО</t>
  </si>
  <si>
    <t>установка заглушек</t>
  </si>
  <si>
    <t>МОП</t>
  </si>
  <si>
    <t>дезинфекция</t>
  </si>
  <si>
    <t>заделканиши фанерой</t>
  </si>
  <si>
    <t>май</t>
  </si>
  <si>
    <t>территория</t>
  </si>
  <si>
    <t>удаление дерева</t>
  </si>
  <si>
    <t>прокладка провода</t>
  </si>
  <si>
    <t>июль</t>
  </si>
  <si>
    <t>кровля</t>
  </si>
  <si>
    <t>ремонт кровли</t>
  </si>
  <si>
    <t>ЦО, ввод, т/обм.</t>
  </si>
  <si>
    <t>гидравлические испытания</t>
  </si>
  <si>
    <t>сентябрь</t>
  </si>
  <si>
    <t>подъезд 3</t>
  </si>
  <si>
    <t>ремонт метал.двери</t>
  </si>
  <si>
    <t>октябрь</t>
  </si>
  <si>
    <t>запуск тепла</t>
  </si>
  <si>
    <t>ноябрь</t>
  </si>
  <si>
    <t>кв. 4 ХВС</t>
  </si>
  <si>
    <t>смена труб ф32мм</t>
  </si>
  <si>
    <t>кв. 4 КНС</t>
  </si>
  <si>
    <t>подвал КНС</t>
  </si>
  <si>
    <t>ремонт подъезда</t>
  </si>
  <si>
    <t>обрезка и вывоз веток</t>
  </si>
  <si>
    <t>доставка , уст.подмостей</t>
  </si>
  <si>
    <t>изготовление и доставка пескопасты</t>
  </si>
  <si>
    <t>прокладка проводов</t>
  </si>
  <si>
    <t>проверка общедомовых вентканалов</t>
  </si>
  <si>
    <t>Информация о выполненных работах по статье "Ремонт и  Содержание жилья"  за период с  01.01.2020 г по 31.12.2020 г по адресу  ул.  Москатова, 1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</si>
  <si>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 ул. Москатова, 1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</si>
  <si>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</si>
  <si>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</si>
  <si>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декабрь</t>
  </si>
  <si>
    <t>облицовка фанерой</t>
  </si>
  <si>
    <t>подъезд 3 ХВС</t>
  </si>
  <si>
    <t>смена крана</t>
  </si>
  <si>
    <t>дезинсекция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</si>
</sst>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13" xfId="0" applyFont="1" applyFill="1" applyBorder="1" applyAlignment="1">
      <alignment wrapText="1"/>
    </xf>
    <xf numFmtId="0" fontId="0" fillId="0" borderId="13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10" fillId="0" borderId="0" xfId="0" applyFont="1"/>
    <xf numFmtId="0" fontId="10" fillId="0" borderId="3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11" fillId="0" borderId="12" xfId="0" applyNumberFormat="1" applyFont="1" applyBorder="1"/>
    <xf numFmtId="0" fontId="10" fillId="0" borderId="1" xfId="0" applyFont="1" applyBorder="1"/>
    <xf numFmtId="49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0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" fontId="12" fillId="3" borderId="25" xfId="0" applyNumberFormat="1" applyFont="1" applyFill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/>
    </xf>
    <xf numFmtId="4" fontId="10" fillId="0" borderId="25" xfId="0" applyNumberFormat="1" applyFont="1" applyBorder="1"/>
    <xf numFmtId="4" fontId="10" fillId="0" borderId="19" xfId="0" applyNumberFormat="1" applyFont="1" applyBorder="1"/>
    <xf numFmtId="0" fontId="13" fillId="0" borderId="0" xfId="0" applyFont="1" applyFill="1" applyBorder="1" applyAlignment="1"/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/>
    <xf numFmtId="0" fontId="14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14" fillId="0" borderId="1" xfId="0" applyFont="1" applyBorder="1" applyAlignment="1"/>
    <xf numFmtId="4" fontId="16" fillId="0" borderId="1" xfId="0" applyNumberFormat="1" applyFont="1" applyBorder="1" applyAlignment="1"/>
    <xf numFmtId="0" fontId="16" fillId="0" borderId="3" xfId="0" applyFont="1" applyBorder="1"/>
    <xf numFmtId="4" fontId="14" fillId="0" borderId="3" xfId="0" applyNumberFormat="1" applyFont="1" applyBorder="1"/>
    <xf numFmtId="4" fontId="14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4" fontId="14" fillId="0" borderId="1" xfId="0" applyNumberFormat="1" applyFont="1" applyBorder="1"/>
    <xf numFmtId="0" fontId="16" fillId="0" borderId="20" xfId="0" applyFont="1" applyBorder="1"/>
    <xf numFmtId="4" fontId="16" fillId="0" borderId="12" xfId="0" applyNumberFormat="1" applyFont="1" applyBorder="1"/>
    <xf numFmtId="4" fontId="16" fillId="0" borderId="17" xfId="0" applyNumberFormat="1" applyFont="1" applyBorder="1"/>
    <xf numFmtId="0" fontId="14" fillId="0" borderId="0" xfId="0" applyFont="1"/>
    <xf numFmtId="2" fontId="16" fillId="0" borderId="0" xfId="0" applyNumberFormat="1" applyFont="1" applyAlignment="1">
      <alignment wrapText="1"/>
    </xf>
    <xf numFmtId="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Border="1" applyAlignment="1"/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4" fontId="19" fillId="3" borderId="33" xfId="0" applyNumberFormat="1" applyFont="1" applyFill="1" applyBorder="1" applyAlignment="1">
      <alignment horizontal="right" vertical="top"/>
    </xf>
    <xf numFmtId="0" fontId="18" fillId="0" borderId="2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4" fontId="19" fillId="3" borderId="25" xfId="0" applyNumberFormat="1" applyFont="1" applyFill="1" applyBorder="1" applyAlignment="1">
      <alignment horizontal="right" vertical="top"/>
    </xf>
    <xf numFmtId="49" fontId="18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2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1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Y1" workbookViewId="0">
      <selection activeCell="AK13" sqref="AK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3" ht="13.5" thickBot="1" x14ac:dyDescent="0.25"/>
    <row r="2" spans="1:43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77</v>
      </c>
      <c r="Q2" s="15" t="s">
        <v>78</v>
      </c>
      <c r="R2" s="15" t="s">
        <v>37</v>
      </c>
      <c r="S2" s="15" t="s">
        <v>79</v>
      </c>
      <c r="T2" s="15" t="s">
        <v>78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55" t="s">
        <v>76</v>
      </c>
      <c r="AJ2" s="14" t="s">
        <v>54</v>
      </c>
      <c r="AK2" s="14" t="s">
        <v>27</v>
      </c>
      <c r="AL2" s="17" t="s">
        <v>34</v>
      </c>
      <c r="AM2" s="14" t="s">
        <v>55</v>
      </c>
      <c r="AN2" s="14" t="s">
        <v>28</v>
      </c>
      <c r="AO2" s="17" t="s">
        <v>35</v>
      </c>
      <c r="AP2" s="17" t="s">
        <v>71</v>
      </c>
      <c r="AQ2" s="17" t="s">
        <v>33</v>
      </c>
    </row>
    <row r="3" spans="1:43" x14ac:dyDescent="0.2">
      <c r="A3" s="12" t="s">
        <v>74</v>
      </c>
      <c r="B3" s="5">
        <v>2685.7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18">
        <f>AJ3+AK3</f>
        <v>0</v>
      </c>
      <c r="AM3" s="5">
        <v>0</v>
      </c>
      <c r="AN3" s="5">
        <v>0</v>
      </c>
      <c r="AO3" s="18">
        <f>AM3+AN3</f>
        <v>0</v>
      </c>
      <c r="AP3" s="46">
        <f>(AF3+AI3)*1.5%</f>
        <v>0</v>
      </c>
      <c r="AQ3" s="20">
        <f>AO3*1.5%</f>
        <v>0</v>
      </c>
    </row>
    <row r="4" spans="1:43" x14ac:dyDescent="0.2">
      <c r="A4" s="12" t="s">
        <v>74</v>
      </c>
      <c r="B4" s="5">
        <v>2685.7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18">
        <f t="shared" ref="AL4:AL14" si="4">AJ4+AK4</f>
        <v>0</v>
      </c>
      <c r="AM4" s="5">
        <v>0</v>
      </c>
      <c r="AN4" s="5">
        <v>0</v>
      </c>
      <c r="AO4" s="18">
        <f t="shared" ref="AO4:AO14" si="5">AM4+AN4</f>
        <v>0</v>
      </c>
      <c r="AP4" s="46">
        <f t="shared" ref="AP4:AP14" si="6">(AF4+AI4)*1.5%</f>
        <v>0</v>
      </c>
      <c r="AQ4" s="20">
        <f t="shared" ref="AQ4:AQ14" si="7">AO4*1.5%</f>
        <v>0</v>
      </c>
    </row>
    <row r="5" spans="1:43" x14ac:dyDescent="0.2">
      <c r="A5" s="12" t="s">
        <v>74</v>
      </c>
      <c r="B5" s="5">
        <v>2685.7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18">
        <f t="shared" si="4"/>
        <v>0</v>
      </c>
      <c r="AM5" s="5">
        <v>0</v>
      </c>
      <c r="AN5" s="5">
        <v>0</v>
      </c>
      <c r="AO5" s="18">
        <f t="shared" si="5"/>
        <v>0</v>
      </c>
      <c r="AP5" s="46">
        <f t="shared" si="6"/>
        <v>0</v>
      </c>
      <c r="AQ5" s="20">
        <f t="shared" si="7"/>
        <v>0</v>
      </c>
    </row>
    <row r="6" spans="1:43" x14ac:dyDescent="0.2">
      <c r="A6" s="12" t="s">
        <v>74</v>
      </c>
      <c r="B6" s="5">
        <v>2685.7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18">
        <f t="shared" si="4"/>
        <v>0</v>
      </c>
      <c r="AM6" s="5">
        <v>0</v>
      </c>
      <c r="AN6" s="5">
        <v>0</v>
      </c>
      <c r="AO6" s="18">
        <f t="shared" si="5"/>
        <v>0</v>
      </c>
      <c r="AP6" s="46">
        <f t="shared" si="6"/>
        <v>0</v>
      </c>
      <c r="AQ6" s="20">
        <f t="shared" si="7"/>
        <v>0</v>
      </c>
    </row>
    <row r="7" spans="1:43" x14ac:dyDescent="0.2">
      <c r="A7" s="12" t="s">
        <v>74</v>
      </c>
      <c r="B7" s="5">
        <v>2685.7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18">
        <f t="shared" si="4"/>
        <v>0</v>
      </c>
      <c r="AM7" s="5">
        <v>0</v>
      </c>
      <c r="AN7" s="5">
        <v>0</v>
      </c>
      <c r="AO7" s="18">
        <f t="shared" si="5"/>
        <v>0</v>
      </c>
      <c r="AP7" s="46">
        <f t="shared" si="6"/>
        <v>0</v>
      </c>
      <c r="AQ7" s="20">
        <f t="shared" si="7"/>
        <v>0</v>
      </c>
    </row>
    <row r="8" spans="1:43" x14ac:dyDescent="0.2">
      <c r="A8" s="12" t="s">
        <v>74</v>
      </c>
      <c r="B8" s="5">
        <v>2685.7</v>
      </c>
      <c r="C8" s="2">
        <v>11387.41</v>
      </c>
      <c r="D8" s="2">
        <v>4809.7700000000004</v>
      </c>
      <c r="E8" s="18">
        <f t="shared" si="0"/>
        <v>16197.18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1503.95</v>
      </c>
      <c r="P8" s="2">
        <v>725.48</v>
      </c>
      <c r="Q8" s="5">
        <f t="shared" ref="Q8:Q14" si="8">O8+P8</f>
        <v>2229.4300000000003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5102.83</v>
      </c>
      <c r="Z8" s="2">
        <v>0</v>
      </c>
      <c r="AA8" s="2">
        <v>0</v>
      </c>
      <c r="AB8" s="2">
        <v>0</v>
      </c>
      <c r="AC8" s="2">
        <v>4834.26</v>
      </c>
      <c r="AD8" s="2">
        <v>0</v>
      </c>
      <c r="AE8" s="2">
        <v>295.47000000000003</v>
      </c>
      <c r="AF8" s="2">
        <v>0</v>
      </c>
      <c r="AG8" s="2">
        <v>5747.44</v>
      </c>
      <c r="AH8" s="2">
        <v>0</v>
      </c>
      <c r="AI8" s="2">
        <v>0</v>
      </c>
      <c r="AJ8" s="2">
        <v>12918.26</v>
      </c>
      <c r="AK8" s="2">
        <v>5456.37</v>
      </c>
      <c r="AL8" s="18">
        <f t="shared" si="4"/>
        <v>18374.63</v>
      </c>
      <c r="AM8" s="2">
        <v>0</v>
      </c>
      <c r="AN8" s="2">
        <v>0</v>
      </c>
      <c r="AO8" s="18">
        <f t="shared" si="5"/>
        <v>0</v>
      </c>
      <c r="AP8" s="46">
        <f t="shared" si="6"/>
        <v>0</v>
      </c>
      <c r="AQ8" s="20">
        <f t="shared" si="7"/>
        <v>0</v>
      </c>
    </row>
    <row r="9" spans="1:43" x14ac:dyDescent="0.2">
      <c r="A9" s="12" t="s">
        <v>74</v>
      </c>
      <c r="B9" s="5">
        <v>2685.7</v>
      </c>
      <c r="C9" s="2">
        <v>0</v>
      </c>
      <c r="D9" s="2">
        <v>0</v>
      </c>
      <c r="E9" s="18">
        <f t="shared" si="0"/>
        <v>0</v>
      </c>
      <c r="F9" s="2">
        <v>10216.56</v>
      </c>
      <c r="G9" s="2">
        <v>0</v>
      </c>
      <c r="H9" s="18">
        <f t="shared" si="1"/>
        <v>10216.56</v>
      </c>
      <c r="I9" s="2">
        <v>0</v>
      </c>
      <c r="J9" s="2">
        <v>17594.95</v>
      </c>
      <c r="K9" s="2">
        <v>0</v>
      </c>
      <c r="L9" s="2">
        <v>0</v>
      </c>
      <c r="M9" s="18">
        <f t="shared" si="2"/>
        <v>263.92425000000003</v>
      </c>
      <c r="N9" s="20">
        <f t="shared" si="3"/>
        <v>153.24839999999998</v>
      </c>
      <c r="O9" s="2">
        <v>1611.42</v>
      </c>
      <c r="P9" s="2">
        <v>0</v>
      </c>
      <c r="Q9" s="5">
        <f t="shared" si="8"/>
        <v>1611.42</v>
      </c>
      <c r="R9" s="2">
        <v>1685.37</v>
      </c>
      <c r="S9" s="2">
        <v>0</v>
      </c>
      <c r="T9" s="5">
        <f t="shared" si="9"/>
        <v>1685.37</v>
      </c>
      <c r="U9" s="2">
        <v>0</v>
      </c>
      <c r="V9" s="2">
        <v>0</v>
      </c>
      <c r="W9" s="2">
        <v>0</v>
      </c>
      <c r="X9" s="2">
        <v>0</v>
      </c>
      <c r="Y9" s="2">
        <v>5371.4</v>
      </c>
      <c r="Z9" s="2">
        <v>5700.04</v>
      </c>
      <c r="AA9" s="2">
        <v>0</v>
      </c>
      <c r="AB9" s="2">
        <v>0</v>
      </c>
      <c r="AC9" s="2">
        <v>5049.3999999999996</v>
      </c>
      <c r="AD9" s="2">
        <v>5448.12</v>
      </c>
      <c r="AE9" s="2">
        <v>456.59</v>
      </c>
      <c r="AF9" s="2">
        <v>357.91</v>
      </c>
      <c r="AG9" s="2">
        <v>6096.57</v>
      </c>
      <c r="AH9" s="2">
        <v>6429</v>
      </c>
      <c r="AI9" s="2">
        <v>0</v>
      </c>
      <c r="AJ9" s="2">
        <v>25326.21</v>
      </c>
      <c r="AK9" s="2">
        <v>0</v>
      </c>
      <c r="AL9" s="18">
        <f t="shared" si="4"/>
        <v>25326.21</v>
      </c>
      <c r="AM9" s="2">
        <f>16929.98-7481.03</f>
        <v>9448.9500000000007</v>
      </c>
      <c r="AN9" s="2">
        <v>0</v>
      </c>
      <c r="AO9" s="18">
        <f t="shared" si="5"/>
        <v>9448.9500000000007</v>
      </c>
      <c r="AP9" s="46">
        <f t="shared" si="6"/>
        <v>5.3686500000000006</v>
      </c>
      <c r="AQ9" s="20">
        <f t="shared" si="7"/>
        <v>141.73425</v>
      </c>
    </row>
    <row r="10" spans="1:43" x14ac:dyDescent="0.2">
      <c r="A10" s="12" t="s">
        <v>74</v>
      </c>
      <c r="B10" s="5">
        <v>2685.7</v>
      </c>
      <c r="C10" s="2">
        <v>0</v>
      </c>
      <c r="D10" s="2">
        <v>0</v>
      </c>
      <c r="E10" s="18">
        <f t="shared" si="0"/>
        <v>0</v>
      </c>
      <c r="F10" s="2">
        <v>653.35</v>
      </c>
      <c r="G10" s="2">
        <v>0</v>
      </c>
      <c r="H10" s="18">
        <f t="shared" si="1"/>
        <v>653.35</v>
      </c>
      <c r="I10" s="2">
        <v>0</v>
      </c>
      <c r="J10" s="2">
        <v>8600.9599999999991</v>
      </c>
      <c r="K10" s="2">
        <v>0</v>
      </c>
      <c r="L10" s="2">
        <v>0</v>
      </c>
      <c r="M10" s="18">
        <f t="shared" si="2"/>
        <v>129.01439999999999</v>
      </c>
      <c r="N10" s="20">
        <f t="shared" si="3"/>
        <v>9.8002500000000001</v>
      </c>
      <c r="O10" s="2">
        <v>1611.42</v>
      </c>
      <c r="P10" s="2"/>
      <c r="Q10" s="5">
        <f t="shared" si="8"/>
        <v>1611.42</v>
      </c>
      <c r="R10" s="2">
        <v>1387.05</v>
      </c>
      <c r="S10" s="2"/>
      <c r="T10" s="5">
        <f t="shared" si="9"/>
        <v>1387.05</v>
      </c>
      <c r="U10" s="2">
        <v>0</v>
      </c>
      <c r="V10" s="2">
        <v>0</v>
      </c>
      <c r="W10" s="2">
        <v>0</v>
      </c>
      <c r="X10" s="2">
        <v>0</v>
      </c>
      <c r="Y10" s="2">
        <v>5371.4</v>
      </c>
      <c r="Z10" s="2">
        <v>4626.5</v>
      </c>
      <c r="AA10" s="2">
        <v>0</v>
      </c>
      <c r="AB10" s="2">
        <v>0</v>
      </c>
      <c r="AC10" s="2">
        <v>5049.12</v>
      </c>
      <c r="AD10" s="2">
        <v>42527.15</v>
      </c>
      <c r="AE10" s="2">
        <v>456.59</v>
      </c>
      <c r="AF10" s="2">
        <v>388.54</v>
      </c>
      <c r="AG10" s="2">
        <v>6096.57</v>
      </c>
      <c r="AH10" s="2">
        <v>5249.62</v>
      </c>
      <c r="AI10" s="2">
        <v>0</v>
      </c>
      <c r="AJ10" s="2">
        <v>25326.21</v>
      </c>
      <c r="AK10" s="2">
        <v>0</v>
      </c>
      <c r="AL10" s="18">
        <f t="shared" si="4"/>
        <v>25326.21</v>
      </c>
      <c r="AM10" s="2">
        <v>21220.880000000001</v>
      </c>
      <c r="AN10" s="2">
        <v>0</v>
      </c>
      <c r="AO10" s="18">
        <f t="shared" si="5"/>
        <v>21220.880000000001</v>
      </c>
      <c r="AP10" s="46">
        <f t="shared" si="6"/>
        <v>5.8281000000000001</v>
      </c>
      <c r="AQ10" s="20">
        <f t="shared" si="7"/>
        <v>318.31319999999999</v>
      </c>
    </row>
    <row r="11" spans="1:43" x14ac:dyDescent="0.2">
      <c r="A11" s="12" t="s">
        <v>74</v>
      </c>
      <c r="B11" s="5">
        <v>2685.7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8">
        <f t="shared" si="4"/>
        <v>0</v>
      </c>
      <c r="AM11" s="2"/>
      <c r="AN11" s="2"/>
      <c r="AO11" s="18">
        <f t="shared" si="5"/>
        <v>0</v>
      </c>
      <c r="AP11" s="46">
        <f t="shared" si="6"/>
        <v>0</v>
      </c>
      <c r="AQ11" s="20">
        <f t="shared" si="7"/>
        <v>0</v>
      </c>
    </row>
    <row r="12" spans="1:43" x14ac:dyDescent="0.2">
      <c r="A12" s="12" t="s">
        <v>74</v>
      </c>
      <c r="B12" s="5">
        <v>2685.7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8">
        <f t="shared" si="4"/>
        <v>0</v>
      </c>
      <c r="AM12" s="2"/>
      <c r="AN12" s="2"/>
      <c r="AO12" s="18">
        <f t="shared" si="5"/>
        <v>0</v>
      </c>
      <c r="AP12" s="46">
        <f t="shared" si="6"/>
        <v>0</v>
      </c>
      <c r="AQ12" s="20">
        <f t="shared" si="7"/>
        <v>0</v>
      </c>
    </row>
    <row r="13" spans="1:43" x14ac:dyDescent="0.2">
      <c r="A13" s="12" t="s">
        <v>74</v>
      </c>
      <c r="B13" s="5">
        <v>2685.7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8">
        <f t="shared" si="4"/>
        <v>0</v>
      </c>
      <c r="AM13" s="2"/>
      <c r="AN13" s="2"/>
      <c r="AO13" s="18">
        <f t="shared" si="5"/>
        <v>0</v>
      </c>
      <c r="AP13" s="46">
        <f t="shared" si="6"/>
        <v>0</v>
      </c>
      <c r="AQ13" s="20">
        <f t="shared" si="7"/>
        <v>0</v>
      </c>
    </row>
    <row r="14" spans="1:43" ht="13.5" thickBot="1" x14ac:dyDescent="0.25">
      <c r="A14" s="12" t="s">
        <v>74</v>
      </c>
      <c r="B14" s="5">
        <v>2685.7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>
        <f t="shared" si="4"/>
        <v>0</v>
      </c>
      <c r="AM14" s="8"/>
      <c r="AN14" s="8"/>
      <c r="AO14" s="18">
        <f t="shared" si="5"/>
        <v>0</v>
      </c>
      <c r="AP14" s="46">
        <f t="shared" si="6"/>
        <v>0</v>
      </c>
      <c r="AQ14" s="20">
        <f t="shared" si="7"/>
        <v>0</v>
      </c>
    </row>
    <row r="15" spans="1:43" ht="13.5" thickBot="1" x14ac:dyDescent="0.25">
      <c r="A15" s="10" t="s">
        <v>22</v>
      </c>
      <c r="B15" s="9">
        <v>0</v>
      </c>
      <c r="C15" s="9">
        <f t="shared" ref="C15:G15" si="10">SUM(C3:C14)</f>
        <v>11387.41</v>
      </c>
      <c r="D15" s="9">
        <f t="shared" si="10"/>
        <v>4809.7700000000004</v>
      </c>
      <c r="E15" s="19">
        <f t="shared" si="10"/>
        <v>16197.18</v>
      </c>
      <c r="F15" s="9">
        <f t="shared" si="10"/>
        <v>10869.91</v>
      </c>
      <c r="G15" s="9">
        <f t="shared" si="10"/>
        <v>0</v>
      </c>
      <c r="H15" s="19">
        <f t="shared" ref="H15:AJ15" si="11">SUM(H3:H14)</f>
        <v>10869.91</v>
      </c>
      <c r="I15" s="9">
        <f t="shared" si="11"/>
        <v>0</v>
      </c>
      <c r="J15" s="9">
        <f t="shared" si="11"/>
        <v>26195.91</v>
      </c>
      <c r="K15" s="9">
        <f t="shared" si="11"/>
        <v>0</v>
      </c>
      <c r="L15" s="9">
        <f t="shared" si="11"/>
        <v>0</v>
      </c>
      <c r="M15" s="19">
        <f>SUM(M3:M14)</f>
        <v>392.93865000000005</v>
      </c>
      <c r="N15" s="21">
        <f t="shared" si="11"/>
        <v>163.04864999999998</v>
      </c>
      <c r="O15" s="10">
        <f t="shared" si="11"/>
        <v>4726.79</v>
      </c>
      <c r="P15" s="57">
        <f>SUM(P3:P14)</f>
        <v>725.48</v>
      </c>
      <c r="Q15" s="57">
        <f>SUM(Q3:Q14)</f>
        <v>5452.27</v>
      </c>
      <c r="R15" s="9">
        <f t="shared" si="11"/>
        <v>3072.42</v>
      </c>
      <c r="S15" s="9">
        <f>SUM(S3:S14)</f>
        <v>0</v>
      </c>
      <c r="T15" s="9">
        <f>SUM(T3:T14)</f>
        <v>3072.42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15845.63</v>
      </c>
      <c r="Z15" s="9">
        <f t="shared" si="11"/>
        <v>10326.540000000001</v>
      </c>
      <c r="AA15" s="9">
        <f t="shared" si="11"/>
        <v>0</v>
      </c>
      <c r="AB15" s="9">
        <f t="shared" si="11"/>
        <v>0</v>
      </c>
      <c r="AC15" s="9">
        <f t="shared" si="11"/>
        <v>14932.779999999999</v>
      </c>
      <c r="AD15" s="9">
        <f t="shared" si="11"/>
        <v>47975.270000000004</v>
      </c>
      <c r="AE15" s="9">
        <f t="shared" si="11"/>
        <v>1208.6499999999999</v>
      </c>
      <c r="AF15" s="9">
        <f t="shared" si="11"/>
        <v>746.45</v>
      </c>
      <c r="AG15" s="9">
        <f t="shared" si="11"/>
        <v>17940.579999999998</v>
      </c>
      <c r="AH15" s="11">
        <f t="shared" si="11"/>
        <v>11678.619999999999</v>
      </c>
      <c r="AI15" s="56">
        <f>SUM(AI3:AI14)</f>
        <v>0</v>
      </c>
      <c r="AJ15" s="9">
        <f t="shared" si="11"/>
        <v>63570.68</v>
      </c>
      <c r="AK15" s="9">
        <f>SUM(AK3:AK14)</f>
        <v>5456.37</v>
      </c>
      <c r="AL15" s="19">
        <f>SUM(AL3:AL14)</f>
        <v>69027.049999999988</v>
      </c>
      <c r="AM15" s="9">
        <f>SUM(AM3:AM14)</f>
        <v>30669.83</v>
      </c>
      <c r="AN15" s="9">
        <f>SUM(AN3:AN14)</f>
        <v>0</v>
      </c>
      <c r="AO15" s="19">
        <f>SUM(AO3:AO14)</f>
        <v>30669.83</v>
      </c>
      <c r="AP15" s="19">
        <f t="shared" ref="AP15" si="12">SUM(AP3:AP14)</f>
        <v>11.196750000000002</v>
      </c>
      <c r="AQ15" s="21">
        <f t="shared" ref="AQ15" si="13">SUM(AQ3:AQ14)</f>
        <v>460.04745000000003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H10" sqref="H10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25" t="s">
        <v>11</v>
      </c>
      <c r="C2" s="125"/>
      <c r="D2" s="125"/>
      <c r="E2" s="125"/>
      <c r="F2" s="125"/>
    </row>
    <row r="3" spans="2:9" ht="26.25" customHeight="1" x14ac:dyDescent="0.35">
      <c r="B3" s="124" t="s">
        <v>99</v>
      </c>
      <c r="C3" s="124"/>
      <c r="D3" s="124"/>
      <c r="E3" s="124"/>
      <c r="F3" s="124"/>
      <c r="G3" s="1"/>
      <c r="H3" s="1"/>
      <c r="I3" s="1"/>
    </row>
    <row r="4" spans="2:9" ht="30" customHeight="1" thickBot="1" x14ac:dyDescent="0.25">
      <c r="B4" s="124"/>
      <c r="C4" s="124"/>
      <c r="D4" s="124"/>
      <c r="E4" s="124"/>
      <c r="F4" s="124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12</v>
      </c>
      <c r="F5" s="7" t="s">
        <v>13</v>
      </c>
    </row>
    <row r="6" spans="2:9" x14ac:dyDescent="0.2">
      <c r="B6" s="47" t="s">
        <v>1</v>
      </c>
      <c r="C6" s="48" t="e">
        <f>#REF!</f>
        <v>#REF!</v>
      </c>
      <c r="D6" s="48" t="e">
        <f>#REF!</f>
        <v>#REF!</v>
      </c>
      <c r="E6" s="48" t="e">
        <f>#REF!</f>
        <v>#REF!</v>
      </c>
      <c r="F6" s="63" t="e">
        <f>#REF!</f>
        <v>#REF!</v>
      </c>
    </row>
    <row r="7" spans="2:9" x14ac:dyDescent="0.2">
      <c r="B7" s="49" t="s">
        <v>53</v>
      </c>
      <c r="C7" s="5">
        <f>'отчет сод. жилья'!B14</f>
        <v>69027.049999999988</v>
      </c>
      <c r="D7" s="5">
        <f>'отчет сод. жилья'!C14</f>
        <v>30669.83</v>
      </c>
      <c r="E7" s="5" t="e">
        <f>'отчет сод. жилья'!#REF!</f>
        <v>#REF!</v>
      </c>
      <c r="F7" s="64" t="e">
        <f>'отчет сод. жилья'!#REF!</f>
        <v>#REF!</v>
      </c>
    </row>
    <row r="8" spans="2:9" ht="25.5" x14ac:dyDescent="0.2">
      <c r="B8" s="50" t="s">
        <v>2</v>
      </c>
      <c r="C8" s="2">
        <f>'отчет сод. жилья'!B22</f>
        <v>5452.27</v>
      </c>
      <c r="D8" s="22">
        <f>'отчет сод. жилья'!C22</f>
        <v>3072.42</v>
      </c>
      <c r="E8" s="2" t="e">
        <f>'отчет сод. жилья'!#REF!</f>
        <v>#REF!</v>
      </c>
      <c r="F8" s="65" t="e">
        <f>'отчет сод. жилья'!#REF!</f>
        <v>#REF!</v>
      </c>
    </row>
    <row r="9" spans="2:9" ht="25.5" x14ac:dyDescent="0.2">
      <c r="B9" s="50" t="s">
        <v>3</v>
      </c>
      <c r="C9" s="2">
        <f>'выборка 15'!Y15</f>
        <v>15845.63</v>
      </c>
      <c r="D9" s="2">
        <f>'выборка 15'!Z15</f>
        <v>10326.540000000001</v>
      </c>
      <c r="E9" s="2">
        <v>5361.23</v>
      </c>
      <c r="F9" s="51">
        <v>0</v>
      </c>
    </row>
    <row r="10" spans="2:9" x14ac:dyDescent="0.2">
      <c r="B10" s="50" t="s">
        <v>4</v>
      </c>
      <c r="C10" s="2">
        <v>0</v>
      </c>
      <c r="D10" s="2">
        <v>0</v>
      </c>
      <c r="E10" s="2">
        <v>0</v>
      </c>
      <c r="F10" s="51">
        <v>0</v>
      </c>
    </row>
    <row r="11" spans="2:9" x14ac:dyDescent="0.2">
      <c r="B11" s="50" t="s">
        <v>5</v>
      </c>
      <c r="C11" s="2">
        <f>'выборка 15'!AC15</f>
        <v>14932.779999999999</v>
      </c>
      <c r="D11" s="2">
        <f>'выборка 15'!AD15</f>
        <v>47975.270000000004</v>
      </c>
      <c r="E11" s="2">
        <v>4574.54</v>
      </c>
      <c r="F11" s="51">
        <v>0</v>
      </c>
    </row>
    <row r="12" spans="2:9" ht="25.5" x14ac:dyDescent="0.2">
      <c r="B12" s="50" t="s">
        <v>6</v>
      </c>
      <c r="C12" s="2">
        <v>0</v>
      </c>
      <c r="D12" s="2">
        <v>0</v>
      </c>
      <c r="E12" s="2">
        <v>0</v>
      </c>
      <c r="F12" s="51">
        <v>0</v>
      </c>
    </row>
    <row r="13" spans="2:9" ht="25.5" x14ac:dyDescent="0.2">
      <c r="B13" s="50" t="s">
        <v>7</v>
      </c>
      <c r="C13" s="2">
        <f>'выборка 15'!AE15</f>
        <v>1208.6499999999999</v>
      </c>
      <c r="D13" s="2">
        <f>'выборка 15'!AF15</f>
        <v>746.45</v>
      </c>
      <c r="E13" s="2">
        <v>235.46</v>
      </c>
      <c r="F13" s="51">
        <f>D13</f>
        <v>746.45</v>
      </c>
    </row>
    <row r="14" spans="2:9" ht="26.25" thickBot="1" x14ac:dyDescent="0.25">
      <c r="B14" s="52" t="s">
        <v>8</v>
      </c>
      <c r="C14" s="53">
        <f>'выборка 15'!AG15</f>
        <v>17940.579999999998</v>
      </c>
      <c r="D14" s="53">
        <f>'выборка 15'!AH15</f>
        <v>11678.619999999999</v>
      </c>
      <c r="E14" s="53">
        <v>4677.3500000000004</v>
      </c>
      <c r="F14" s="54">
        <v>0</v>
      </c>
    </row>
    <row r="16" spans="2:9" ht="19.5" customHeight="1" x14ac:dyDescent="0.2">
      <c r="B16" s="126" t="s">
        <v>94</v>
      </c>
      <c r="C16" s="126"/>
      <c r="D16" s="126"/>
      <c r="E16" s="126"/>
      <c r="F16" s="126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zoomScale="110" zoomScaleNormal="110" workbookViewId="0">
      <selection activeCell="A29" sqref="A29"/>
    </sheetView>
  </sheetViews>
  <sheetFormatPr defaultRowHeight="12.75" x14ac:dyDescent="0.2"/>
  <cols>
    <col min="1" max="1" width="36.5703125" style="66" customWidth="1"/>
    <col min="2" max="2" width="21.140625" style="66" customWidth="1"/>
    <col min="3" max="3" width="22.42578125" style="66" customWidth="1"/>
    <col min="4" max="4" width="23.140625" style="66" customWidth="1"/>
    <col min="5" max="16384" width="9.140625" style="66"/>
  </cols>
  <sheetData>
    <row r="2" spans="1:4" ht="76.5" customHeight="1" x14ac:dyDescent="0.2">
      <c r="A2" s="127" t="s">
        <v>140</v>
      </c>
      <c r="B2" s="127"/>
      <c r="C2" s="127"/>
      <c r="D2" s="127"/>
    </row>
    <row r="3" spans="1:4" ht="22.5" x14ac:dyDescent="0.3">
      <c r="A3" s="78"/>
      <c r="B3" s="78"/>
      <c r="C3" s="78"/>
      <c r="D3" s="78"/>
    </row>
    <row r="4" spans="1:4" ht="13.5" thickBot="1" x14ac:dyDescent="0.25"/>
    <row r="5" spans="1:4" ht="24" x14ac:dyDescent="0.2">
      <c r="A5" s="86"/>
      <c r="B5" s="87" t="s">
        <v>56</v>
      </c>
      <c r="C5" s="87" t="s">
        <v>57</v>
      </c>
      <c r="D5" s="87" t="s">
        <v>58</v>
      </c>
    </row>
    <row r="6" spans="1:4" ht="20.25" customHeight="1" x14ac:dyDescent="0.2">
      <c r="A6" s="88" t="s">
        <v>104</v>
      </c>
      <c r="B6" s="89"/>
      <c r="C6" s="90">
        <v>233578.25088000007</v>
      </c>
      <c r="D6" s="89"/>
    </row>
    <row r="7" spans="1:4" ht="16.5" customHeight="1" x14ac:dyDescent="0.2">
      <c r="A7" s="91" t="s">
        <v>101</v>
      </c>
      <c r="B7" s="92">
        <v>519020.72</v>
      </c>
      <c r="C7" s="92">
        <v>541211.25</v>
      </c>
      <c r="D7" s="93">
        <v>373027.71341999999</v>
      </c>
    </row>
    <row r="8" spans="1:4" ht="24" x14ac:dyDescent="0.2">
      <c r="A8" s="94" t="s">
        <v>60</v>
      </c>
      <c r="B8" s="95">
        <v>0</v>
      </c>
      <c r="C8" s="95"/>
      <c r="D8" s="95">
        <v>95940</v>
      </c>
    </row>
    <row r="9" spans="1:4" ht="24.75" thickBot="1" x14ac:dyDescent="0.25">
      <c r="A9" s="94" t="s">
        <v>61</v>
      </c>
      <c r="B9" s="95">
        <v>0</v>
      </c>
      <c r="C9" s="95"/>
      <c r="D9" s="93">
        <v>34538.400000000001</v>
      </c>
    </row>
    <row r="10" spans="1:4" ht="13.5" thickBot="1" x14ac:dyDescent="0.25">
      <c r="A10" s="96" t="s">
        <v>102</v>
      </c>
      <c r="B10" s="97">
        <v>519020.72</v>
      </c>
      <c r="C10" s="97">
        <v>774789.50088000007</v>
      </c>
      <c r="D10" s="98">
        <v>503506.11342000001</v>
      </c>
    </row>
    <row r="11" spans="1:4" x14ac:dyDescent="0.2">
      <c r="A11" s="99"/>
      <c r="B11" s="99"/>
      <c r="C11" s="99"/>
      <c r="D11" s="99"/>
    </row>
    <row r="12" spans="1:4" hidden="1" x14ac:dyDescent="0.2">
      <c r="A12" s="128" t="s">
        <v>100</v>
      </c>
      <c r="B12" s="128"/>
      <c r="C12" s="128"/>
      <c r="D12" s="100">
        <v>359398.48531999998</v>
      </c>
    </row>
    <row r="13" spans="1:4" ht="13.5" customHeight="1" x14ac:dyDescent="0.2">
      <c r="A13" s="129" t="s">
        <v>141</v>
      </c>
      <c r="B13" s="129"/>
      <c r="C13" s="129"/>
      <c r="D13" s="101">
        <v>271283.38746000006</v>
      </c>
    </row>
    <row r="15" spans="1:4" x14ac:dyDescent="0.2">
      <c r="A15" s="129" t="s">
        <v>142</v>
      </c>
      <c r="B15" s="129"/>
      <c r="C15" s="129"/>
      <c r="D15" s="101">
        <v>107983.81</v>
      </c>
    </row>
    <row r="16" spans="1:4" x14ac:dyDescent="0.2">
      <c r="A16" s="102"/>
      <c r="B16" s="103"/>
      <c r="C16" s="103"/>
      <c r="D16" s="101"/>
    </row>
    <row r="17" spans="1:4" x14ac:dyDescent="0.2">
      <c r="A17" s="104"/>
      <c r="B17" s="104"/>
      <c r="C17" s="104"/>
      <c r="D17" s="104"/>
    </row>
    <row r="18" spans="1:4" ht="12.75" customHeight="1" x14ac:dyDescent="0.2">
      <c r="A18" s="105" t="s">
        <v>103</v>
      </c>
      <c r="B18" s="105"/>
      <c r="C18" s="105"/>
      <c r="D18" s="105"/>
    </row>
    <row r="19" spans="1:4" x14ac:dyDescent="0.2">
      <c r="A19" s="99"/>
      <c r="B19" s="99"/>
      <c r="C19" s="99"/>
      <c r="D19" s="99"/>
    </row>
    <row r="20" spans="1:4" x14ac:dyDescent="0.2">
      <c r="A20" s="99"/>
      <c r="B20" s="99"/>
      <c r="C20" s="99"/>
      <c r="D20" s="99"/>
    </row>
  </sheetData>
  <mergeCells count="4">
    <mergeCell ref="A2:D2"/>
    <mergeCell ref="A12:C12"/>
    <mergeCell ref="A13:C13"/>
    <mergeCell ref="A15:C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>
      <selection activeCell="I13" sqref="I13"/>
    </sheetView>
  </sheetViews>
  <sheetFormatPr defaultRowHeight="12.75" x14ac:dyDescent="0.2"/>
  <cols>
    <col min="1" max="1" width="7.28515625" style="66" customWidth="1"/>
    <col min="2" max="2" width="9.140625" style="66"/>
    <col min="3" max="3" width="14.28515625" style="66" customWidth="1"/>
    <col min="4" max="4" width="29.7109375" style="66" customWidth="1"/>
    <col min="5" max="5" width="45.85546875" style="66" customWidth="1"/>
    <col min="6" max="6" width="19.28515625" style="66" customWidth="1"/>
    <col min="7" max="16384" width="9.140625" style="66"/>
  </cols>
  <sheetData>
    <row r="1" spans="1:6" ht="67.5" customHeight="1" x14ac:dyDescent="0.2">
      <c r="A1" s="134" t="s">
        <v>139</v>
      </c>
      <c r="B1" s="134"/>
      <c r="C1" s="134"/>
      <c r="D1" s="134"/>
      <c r="E1" s="134"/>
      <c r="F1" s="134"/>
    </row>
    <row r="2" spans="1:6" ht="19.5" customHeight="1" thickBot="1" x14ac:dyDescent="0.25">
      <c r="A2" s="77"/>
      <c r="B2" s="77"/>
      <c r="C2" s="77"/>
      <c r="D2" s="77"/>
      <c r="E2" s="77"/>
      <c r="F2" s="77"/>
    </row>
    <row r="3" spans="1:6" ht="23.25" customHeight="1" thickBot="1" x14ac:dyDescent="0.25">
      <c r="A3" s="106" t="s">
        <v>14</v>
      </c>
      <c r="B3" s="107" t="s">
        <v>15</v>
      </c>
      <c r="C3" s="107" t="s">
        <v>16</v>
      </c>
      <c r="D3" s="107" t="s">
        <v>17</v>
      </c>
      <c r="E3" s="107" t="s">
        <v>18</v>
      </c>
      <c r="F3" s="108" t="s">
        <v>19</v>
      </c>
    </row>
    <row r="4" spans="1:6" ht="15" x14ac:dyDescent="0.25">
      <c r="A4" s="109">
        <v>1</v>
      </c>
      <c r="B4" s="110">
        <v>2020</v>
      </c>
      <c r="C4" s="111" t="s">
        <v>105</v>
      </c>
      <c r="D4" s="112" t="s">
        <v>106</v>
      </c>
      <c r="E4" s="113" t="s">
        <v>107</v>
      </c>
      <c r="F4" s="114">
        <v>2957</v>
      </c>
    </row>
    <row r="5" spans="1:6" ht="15" x14ac:dyDescent="0.25">
      <c r="A5" s="115">
        <v>2</v>
      </c>
      <c r="B5" s="116">
        <v>2020</v>
      </c>
      <c r="C5" s="117" t="s">
        <v>108</v>
      </c>
      <c r="D5" s="118" t="s">
        <v>109</v>
      </c>
      <c r="E5" s="119" t="s">
        <v>110</v>
      </c>
      <c r="F5" s="120">
        <v>5416</v>
      </c>
    </row>
    <row r="6" spans="1:6" ht="15" x14ac:dyDescent="0.25">
      <c r="A6" s="109">
        <v>3</v>
      </c>
      <c r="B6" s="116">
        <v>2020</v>
      </c>
      <c r="C6" s="117" t="s">
        <v>108</v>
      </c>
      <c r="D6" s="119" t="s">
        <v>111</v>
      </c>
      <c r="E6" s="119" t="s">
        <v>112</v>
      </c>
      <c r="F6" s="120">
        <v>5814</v>
      </c>
    </row>
    <row r="7" spans="1:6" ht="14.25" customHeight="1" x14ac:dyDescent="0.25">
      <c r="A7" s="115">
        <v>4</v>
      </c>
      <c r="B7" s="116">
        <v>2020</v>
      </c>
      <c r="C7" s="117" t="s">
        <v>108</v>
      </c>
      <c r="D7" s="119" t="s">
        <v>111</v>
      </c>
      <c r="E7" s="119" t="s">
        <v>113</v>
      </c>
      <c r="F7" s="120">
        <v>1905</v>
      </c>
    </row>
    <row r="8" spans="1:6" ht="14.25" customHeight="1" x14ac:dyDescent="0.25">
      <c r="A8" s="109">
        <v>5</v>
      </c>
      <c r="B8" s="116">
        <v>2020</v>
      </c>
      <c r="C8" s="117" t="s">
        <v>114</v>
      </c>
      <c r="D8" s="119" t="s">
        <v>115</v>
      </c>
      <c r="E8" s="119" t="s">
        <v>116</v>
      </c>
      <c r="F8" s="120">
        <v>6070</v>
      </c>
    </row>
    <row r="9" spans="1:6" ht="14.25" customHeight="1" x14ac:dyDescent="0.25">
      <c r="A9" s="115">
        <v>6</v>
      </c>
      <c r="B9" s="116">
        <v>2020</v>
      </c>
      <c r="C9" s="117" t="s">
        <v>81</v>
      </c>
      <c r="D9" s="121"/>
      <c r="E9" s="122" t="s">
        <v>117</v>
      </c>
      <c r="F9" s="120">
        <v>4195</v>
      </c>
    </row>
    <row r="10" spans="1:6" ht="14.25" customHeight="1" x14ac:dyDescent="0.25">
      <c r="A10" s="109">
        <v>7</v>
      </c>
      <c r="B10" s="116">
        <v>2020</v>
      </c>
      <c r="C10" s="123" t="s">
        <v>118</v>
      </c>
      <c r="D10" s="121" t="s">
        <v>119</v>
      </c>
      <c r="E10" s="122" t="s">
        <v>120</v>
      </c>
      <c r="F10" s="120">
        <v>34579</v>
      </c>
    </row>
    <row r="11" spans="1:6" ht="14.25" customHeight="1" x14ac:dyDescent="0.25">
      <c r="A11" s="115">
        <v>8</v>
      </c>
      <c r="B11" s="116">
        <v>2020</v>
      </c>
      <c r="C11" s="123" t="s">
        <v>118</v>
      </c>
      <c r="D11" s="121" t="s">
        <v>121</v>
      </c>
      <c r="E11" s="122" t="s">
        <v>122</v>
      </c>
      <c r="F11" s="120">
        <v>41355</v>
      </c>
    </row>
    <row r="12" spans="1:6" ht="14.25" customHeight="1" x14ac:dyDescent="0.25">
      <c r="A12" s="109">
        <v>9</v>
      </c>
      <c r="B12" s="116">
        <v>2020</v>
      </c>
      <c r="C12" s="123" t="s">
        <v>123</v>
      </c>
      <c r="D12" s="121" t="s">
        <v>124</v>
      </c>
      <c r="E12" s="122" t="s">
        <v>125</v>
      </c>
      <c r="F12" s="120">
        <v>1314</v>
      </c>
    </row>
    <row r="13" spans="1:6" ht="14.25" customHeight="1" x14ac:dyDescent="0.25">
      <c r="A13" s="115">
        <v>10</v>
      </c>
      <c r="B13" s="116">
        <v>2020</v>
      </c>
      <c r="C13" s="123" t="s">
        <v>126</v>
      </c>
      <c r="D13" s="121" t="s">
        <v>109</v>
      </c>
      <c r="E13" s="122" t="s">
        <v>127</v>
      </c>
      <c r="F13" s="120">
        <v>1754</v>
      </c>
    </row>
    <row r="14" spans="1:6" ht="14.25" customHeight="1" x14ac:dyDescent="0.2">
      <c r="A14" s="67">
        <v>11</v>
      </c>
      <c r="B14" s="69">
        <v>2020</v>
      </c>
      <c r="C14" s="71" t="s">
        <v>126</v>
      </c>
      <c r="D14" s="74" t="s">
        <v>111</v>
      </c>
      <c r="E14" s="75" t="s">
        <v>112</v>
      </c>
      <c r="F14" s="79">
        <v>2979</v>
      </c>
    </row>
    <row r="15" spans="1:6" ht="14.25" customHeight="1" x14ac:dyDescent="0.2">
      <c r="A15" s="68">
        <v>12</v>
      </c>
      <c r="B15" s="69">
        <v>2020</v>
      </c>
      <c r="C15" s="71" t="s">
        <v>128</v>
      </c>
      <c r="D15" s="74" t="s">
        <v>129</v>
      </c>
      <c r="E15" s="75" t="s">
        <v>130</v>
      </c>
      <c r="F15" s="79">
        <v>6014</v>
      </c>
    </row>
    <row r="16" spans="1:6" ht="14.25" customHeight="1" x14ac:dyDescent="0.2">
      <c r="A16" s="67">
        <v>13</v>
      </c>
      <c r="B16" s="69">
        <v>2020</v>
      </c>
      <c r="C16" s="71" t="s">
        <v>128</v>
      </c>
      <c r="D16" s="74" t="s">
        <v>131</v>
      </c>
      <c r="E16" s="75" t="s">
        <v>107</v>
      </c>
      <c r="F16" s="79">
        <v>2536</v>
      </c>
    </row>
    <row r="17" spans="1:6" ht="14.25" customHeight="1" x14ac:dyDescent="0.2">
      <c r="A17" s="68">
        <v>14</v>
      </c>
      <c r="B17" s="69">
        <v>2020</v>
      </c>
      <c r="C17" s="71" t="s">
        <v>128</v>
      </c>
      <c r="D17" s="74" t="s">
        <v>132</v>
      </c>
      <c r="E17" s="75" t="s">
        <v>107</v>
      </c>
      <c r="F17" s="79">
        <v>609</v>
      </c>
    </row>
    <row r="18" spans="1:6" ht="14.25" customHeight="1" x14ac:dyDescent="0.2">
      <c r="A18" s="67">
        <v>15</v>
      </c>
      <c r="B18" s="69">
        <v>2020</v>
      </c>
      <c r="C18" s="71" t="s">
        <v>128</v>
      </c>
      <c r="D18" s="74" t="s">
        <v>124</v>
      </c>
      <c r="E18" s="75" t="s">
        <v>133</v>
      </c>
      <c r="F18" s="79">
        <v>186019</v>
      </c>
    </row>
    <row r="19" spans="1:6" ht="14.25" customHeight="1" x14ac:dyDescent="0.2">
      <c r="A19" s="68">
        <v>16</v>
      </c>
      <c r="B19" s="69">
        <v>2020</v>
      </c>
      <c r="C19" s="71" t="s">
        <v>128</v>
      </c>
      <c r="D19" s="74" t="s">
        <v>115</v>
      </c>
      <c r="E19" s="75" t="s">
        <v>134</v>
      </c>
      <c r="F19" s="79">
        <v>5243</v>
      </c>
    </row>
    <row r="20" spans="1:6" ht="14.25" customHeight="1" x14ac:dyDescent="0.2">
      <c r="A20" s="68">
        <v>17</v>
      </c>
      <c r="B20" s="69">
        <v>2020</v>
      </c>
      <c r="C20" s="71" t="s">
        <v>128</v>
      </c>
      <c r="D20" s="74"/>
      <c r="E20" s="75" t="s">
        <v>135</v>
      </c>
      <c r="F20" s="79">
        <v>4082</v>
      </c>
    </row>
    <row r="21" spans="1:6" ht="14.25" customHeight="1" x14ac:dyDescent="0.2">
      <c r="A21" s="67">
        <v>18</v>
      </c>
      <c r="B21" s="69">
        <v>2020</v>
      </c>
      <c r="C21" s="71" t="s">
        <v>128</v>
      </c>
      <c r="D21" s="74" t="s">
        <v>111</v>
      </c>
      <c r="E21" s="75" t="s">
        <v>112</v>
      </c>
      <c r="F21" s="79">
        <v>2949</v>
      </c>
    </row>
    <row r="22" spans="1:6" ht="14.25" customHeight="1" x14ac:dyDescent="0.2">
      <c r="A22" s="68">
        <v>19</v>
      </c>
      <c r="B22" s="69">
        <v>2020</v>
      </c>
      <c r="C22" s="71" t="s">
        <v>128</v>
      </c>
      <c r="D22" s="74" t="s">
        <v>115</v>
      </c>
      <c r="E22" s="75" t="s">
        <v>136</v>
      </c>
      <c r="F22" s="79">
        <v>2004</v>
      </c>
    </row>
    <row r="23" spans="1:6" ht="14.25" customHeight="1" x14ac:dyDescent="0.2">
      <c r="A23" s="67">
        <v>20</v>
      </c>
      <c r="B23" s="69">
        <v>2020</v>
      </c>
      <c r="C23" s="71" t="s">
        <v>128</v>
      </c>
      <c r="D23" s="74"/>
      <c r="E23" s="75" t="s">
        <v>137</v>
      </c>
      <c r="F23" s="79">
        <v>2891</v>
      </c>
    </row>
    <row r="24" spans="1:6" ht="14.25" customHeight="1" x14ac:dyDescent="0.2">
      <c r="A24" s="68">
        <v>21</v>
      </c>
      <c r="B24" s="69">
        <v>2020</v>
      </c>
      <c r="C24" s="71" t="s">
        <v>128</v>
      </c>
      <c r="D24" s="74"/>
      <c r="E24" s="75" t="s">
        <v>138</v>
      </c>
      <c r="F24" s="80">
        <v>3990</v>
      </c>
    </row>
    <row r="25" spans="1:6" ht="14.25" customHeight="1" x14ac:dyDescent="0.2">
      <c r="A25" s="67">
        <v>22</v>
      </c>
      <c r="B25" s="69">
        <v>2020</v>
      </c>
      <c r="C25" s="71" t="s">
        <v>143</v>
      </c>
      <c r="D25" s="74"/>
      <c r="E25" s="75" t="s">
        <v>144</v>
      </c>
      <c r="F25" s="80">
        <v>15458</v>
      </c>
    </row>
    <row r="26" spans="1:6" ht="14.25" customHeight="1" x14ac:dyDescent="0.2">
      <c r="A26" s="67">
        <v>23</v>
      </c>
      <c r="B26" s="69">
        <v>2020</v>
      </c>
      <c r="C26" s="71" t="s">
        <v>143</v>
      </c>
      <c r="D26" s="74" t="s">
        <v>145</v>
      </c>
      <c r="E26" s="75" t="s">
        <v>146</v>
      </c>
      <c r="F26" s="80">
        <v>1639</v>
      </c>
    </row>
    <row r="27" spans="1:6" ht="14.25" customHeight="1" x14ac:dyDescent="0.2">
      <c r="A27" s="67">
        <v>24</v>
      </c>
      <c r="B27" s="69">
        <v>2020</v>
      </c>
      <c r="C27" s="71" t="s">
        <v>143</v>
      </c>
      <c r="D27" s="74" t="s">
        <v>111</v>
      </c>
      <c r="E27" s="75" t="s">
        <v>112</v>
      </c>
      <c r="F27" s="80">
        <v>2976</v>
      </c>
    </row>
    <row r="28" spans="1:6" ht="14.25" customHeight="1" x14ac:dyDescent="0.2">
      <c r="A28" s="67">
        <v>25</v>
      </c>
      <c r="B28" s="69">
        <v>2020</v>
      </c>
      <c r="C28" s="71" t="s">
        <v>143</v>
      </c>
      <c r="D28" s="74" t="s">
        <v>115</v>
      </c>
      <c r="E28" s="75" t="s">
        <v>136</v>
      </c>
      <c r="F28" s="80">
        <v>1750</v>
      </c>
    </row>
    <row r="29" spans="1:6" ht="14.25" customHeight="1" x14ac:dyDescent="0.2">
      <c r="A29" s="67">
        <v>26</v>
      </c>
      <c r="B29" s="70">
        <v>2020</v>
      </c>
      <c r="C29" s="70" t="s">
        <v>143</v>
      </c>
      <c r="D29" s="73"/>
      <c r="E29" s="73" t="s">
        <v>147</v>
      </c>
      <c r="F29" s="81">
        <v>1513.75</v>
      </c>
    </row>
    <row r="30" spans="1:6" ht="13.5" thickBot="1" x14ac:dyDescent="0.25">
      <c r="A30" s="130" t="s">
        <v>21</v>
      </c>
      <c r="B30" s="131"/>
      <c r="C30" s="131"/>
      <c r="D30" s="131"/>
      <c r="E30" s="131"/>
      <c r="F30" s="82">
        <v>25015.963420000004</v>
      </c>
    </row>
    <row r="31" spans="1:6" ht="13.5" thickBot="1" x14ac:dyDescent="0.25">
      <c r="A31" s="132" t="s">
        <v>22</v>
      </c>
      <c r="B31" s="133"/>
      <c r="C31" s="133"/>
      <c r="D31" s="133"/>
      <c r="E31" s="133"/>
      <c r="F31" s="72">
        <v>373027.71341999999</v>
      </c>
    </row>
    <row r="32" spans="1:6" x14ac:dyDescent="0.2">
      <c r="A32" s="84"/>
      <c r="B32" s="84"/>
      <c r="C32" s="84"/>
      <c r="D32" s="84"/>
      <c r="E32" s="84"/>
      <c r="F32" s="85"/>
    </row>
    <row r="33" spans="1:6" x14ac:dyDescent="0.2">
      <c r="F33" s="76"/>
    </row>
    <row r="34" spans="1:6" ht="12.75" customHeight="1" x14ac:dyDescent="0.25">
      <c r="A34" s="83" t="s">
        <v>103</v>
      </c>
      <c r="B34" s="83"/>
      <c r="C34" s="83"/>
      <c r="D34" s="83"/>
      <c r="E34" s="83"/>
    </row>
  </sheetData>
  <mergeCells count="3">
    <mergeCell ref="A30:E30"/>
    <mergeCell ref="A31:E31"/>
    <mergeCell ref="A1:F1"/>
  </mergeCells>
  <pageMargins left="0.7" right="0.7" top="0.26" bottom="0.25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35" t="s">
        <v>97</v>
      </c>
      <c r="B3" s="135"/>
      <c r="C3" s="135"/>
      <c r="D3" s="135"/>
    </row>
    <row r="5" spans="1:4" ht="15.75" x14ac:dyDescent="0.25">
      <c r="A5" s="136" t="s">
        <v>80</v>
      </c>
      <c r="B5" s="136"/>
      <c r="C5" s="136"/>
      <c r="D5" s="136"/>
    </row>
    <row r="6" spans="1:4" ht="13.5" thickBot="1" x14ac:dyDescent="0.25"/>
    <row r="7" spans="1:4" ht="48" thickBot="1" x14ac:dyDescent="0.3">
      <c r="A7" s="23"/>
      <c r="B7" s="24" t="s">
        <v>56</v>
      </c>
      <c r="C7" s="24" t="s">
        <v>57</v>
      </c>
      <c r="D7" s="28" t="s">
        <v>58</v>
      </c>
    </row>
    <row r="8" spans="1:4" ht="15" customHeight="1" x14ac:dyDescent="0.2">
      <c r="A8" s="4" t="s">
        <v>59</v>
      </c>
      <c r="B8" s="5">
        <f>'выборка 15'!AL15</f>
        <v>69027.049999999988</v>
      </c>
      <c r="C8" s="5">
        <f>'выборка 15'!AO15</f>
        <v>30669.83</v>
      </c>
      <c r="D8" s="29">
        <f>'расход по дому ТО'!I17</f>
        <v>48938.664199999999</v>
      </c>
    </row>
    <row r="9" spans="1:4" ht="33" customHeight="1" x14ac:dyDescent="0.2">
      <c r="A9" s="3" t="s">
        <v>60</v>
      </c>
      <c r="B9" s="2">
        <v>0</v>
      </c>
      <c r="C9" s="2">
        <v>0</v>
      </c>
      <c r="D9" s="29">
        <f>('выборка 15'!B3*1.74)*1</f>
        <v>4673.1179999999995</v>
      </c>
    </row>
    <row r="10" spans="1:4" ht="31.5" customHeight="1" x14ac:dyDescent="0.2">
      <c r="A10" s="3" t="s">
        <v>61</v>
      </c>
      <c r="B10" s="2"/>
      <c r="C10" s="2"/>
      <c r="D10" s="29">
        <f>('выборка 15'!B4*0.15)*1</f>
        <v>402.85499999999996</v>
      </c>
    </row>
    <row r="11" spans="1:4" ht="15" customHeight="1" x14ac:dyDescent="0.2">
      <c r="A11" s="4" t="s">
        <v>62</v>
      </c>
      <c r="B11" s="2">
        <v>0</v>
      </c>
      <c r="C11" s="2">
        <v>0</v>
      </c>
      <c r="D11" s="29"/>
    </row>
    <row r="12" spans="1:4" ht="26.25" customHeight="1" x14ac:dyDescent="0.2">
      <c r="A12" s="3" t="s">
        <v>63</v>
      </c>
      <c r="B12" s="2">
        <v>0</v>
      </c>
      <c r="C12" s="2">
        <v>0</v>
      </c>
      <c r="D12" s="29"/>
    </row>
    <row r="13" spans="1:4" ht="34.5" customHeight="1" thickBot="1" x14ac:dyDescent="0.25">
      <c r="A13" s="30" t="s">
        <v>64</v>
      </c>
      <c r="B13" s="8">
        <v>0</v>
      </c>
      <c r="C13" s="8">
        <v>0</v>
      </c>
      <c r="D13" s="60"/>
    </row>
    <row r="14" spans="1:4" ht="15" customHeight="1" thickBot="1" x14ac:dyDescent="0.3">
      <c r="A14" s="25" t="s">
        <v>72</v>
      </c>
      <c r="B14" s="26">
        <f t="shared" ref="B14:C14" si="0">SUM(B8:B13)</f>
        <v>69027.049999999988</v>
      </c>
      <c r="C14" s="26">
        <f t="shared" si="0"/>
        <v>30669.83</v>
      </c>
      <c r="D14" s="27">
        <f>SUM(D8:D13)</f>
        <v>54014.637200000005</v>
      </c>
    </row>
    <row r="15" spans="1:4" ht="15" customHeight="1" x14ac:dyDescent="0.25">
      <c r="A15" s="58"/>
      <c r="B15" s="58"/>
      <c r="C15" s="58"/>
      <c r="D15" s="59"/>
    </row>
    <row r="16" spans="1:4" ht="15.75" x14ac:dyDescent="0.25">
      <c r="A16" s="136" t="s">
        <v>98</v>
      </c>
      <c r="B16" s="136"/>
      <c r="C16" s="136"/>
      <c r="D16" s="136"/>
    </row>
    <row r="17" spans="1:4" ht="15" customHeight="1" x14ac:dyDescent="0.25">
      <c r="A17" s="58"/>
      <c r="B17" s="58"/>
      <c r="C17" s="58"/>
      <c r="D17" s="59"/>
    </row>
    <row r="18" spans="1:4" ht="15" customHeight="1" x14ac:dyDescent="0.25">
      <c r="A18" s="58"/>
      <c r="B18" s="58"/>
      <c r="C18" s="58"/>
      <c r="D18" s="59"/>
    </row>
    <row r="19" spans="1:4" ht="15" customHeight="1" x14ac:dyDescent="0.25">
      <c r="A19" s="58"/>
      <c r="B19" s="58"/>
      <c r="C19" s="58"/>
      <c r="D19" s="59"/>
    </row>
    <row r="20" spans="1:4" ht="15.75" x14ac:dyDescent="0.25">
      <c r="A20" s="136" t="s">
        <v>80</v>
      </c>
      <c r="B20" s="136"/>
      <c r="C20" s="136"/>
      <c r="D20" s="136"/>
    </row>
    <row r="21" spans="1:4" ht="15" customHeight="1" thickBot="1" x14ac:dyDescent="0.3">
      <c r="A21" s="58"/>
      <c r="B21" s="58"/>
      <c r="C21" s="58"/>
      <c r="D21" s="59"/>
    </row>
    <row r="22" spans="1:4" ht="15" customHeight="1" thickBot="1" x14ac:dyDescent="0.25">
      <c r="A22" s="61" t="s">
        <v>73</v>
      </c>
      <c r="B22" s="19">
        <f>'выборка 15'!Q15</f>
        <v>5452.27</v>
      </c>
      <c r="C22" s="19">
        <f>'выборка 15'!T15</f>
        <v>3072.42</v>
      </c>
      <c r="D22" s="62">
        <v>0</v>
      </c>
    </row>
    <row r="24" spans="1:4" ht="15.75" x14ac:dyDescent="0.25">
      <c r="A24" s="136" t="s">
        <v>98</v>
      </c>
      <c r="B24" s="136"/>
      <c r="C24" s="136"/>
      <c r="D24" s="136"/>
    </row>
    <row r="27" spans="1:4" x14ac:dyDescent="0.2">
      <c r="A27" s="126" t="s">
        <v>95</v>
      </c>
      <c r="B27" s="126"/>
      <c r="C27" s="126"/>
      <c r="D27" s="126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:I1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38" t="s">
        <v>65</v>
      </c>
      <c r="B2" s="138"/>
      <c r="C2" s="138"/>
      <c r="D2" s="138"/>
      <c r="E2" s="138"/>
      <c r="F2" s="138"/>
      <c r="G2" s="138"/>
      <c r="H2" s="138"/>
      <c r="I2" s="138"/>
    </row>
    <row r="3" spans="1:9" ht="17.25" x14ac:dyDescent="0.3">
      <c r="A3" s="138" t="s">
        <v>75</v>
      </c>
      <c r="B3" s="138"/>
      <c r="C3" s="138"/>
      <c r="D3" s="138"/>
      <c r="E3" s="138"/>
      <c r="F3" s="138"/>
      <c r="G3" s="138"/>
      <c r="H3" s="138"/>
      <c r="I3" s="138"/>
    </row>
    <row r="4" spans="1:9" ht="17.25" x14ac:dyDescent="0.3">
      <c r="A4" s="138" t="s">
        <v>96</v>
      </c>
      <c r="B4" s="138"/>
      <c r="C4" s="138"/>
      <c r="D4" s="138"/>
      <c r="E4" s="138"/>
      <c r="F4" s="138"/>
      <c r="G4" s="138"/>
      <c r="H4" s="138"/>
      <c r="I4" s="138"/>
    </row>
    <row r="5" spans="1:9" ht="13.5" thickBot="1" x14ac:dyDescent="0.25"/>
    <row r="6" spans="1:9" ht="45.75" thickBot="1" x14ac:dyDescent="0.25">
      <c r="A6" s="31" t="s">
        <v>14</v>
      </c>
      <c r="B6" s="32" t="s">
        <v>15</v>
      </c>
      <c r="C6" s="33" t="s">
        <v>16</v>
      </c>
      <c r="D6" s="33" t="s">
        <v>66</v>
      </c>
      <c r="E6" s="33" t="s">
        <v>18</v>
      </c>
      <c r="F6" s="34" t="s">
        <v>84</v>
      </c>
      <c r="G6" s="34" t="s">
        <v>67</v>
      </c>
      <c r="H6" s="34" t="s">
        <v>20</v>
      </c>
      <c r="I6" s="7" t="s">
        <v>68</v>
      </c>
    </row>
    <row r="7" spans="1:9" x14ac:dyDescent="0.2">
      <c r="A7" s="35">
        <v>1</v>
      </c>
      <c r="B7" s="36">
        <v>2015</v>
      </c>
      <c r="C7" s="37" t="s">
        <v>81</v>
      </c>
      <c r="D7" s="38" t="s">
        <v>82</v>
      </c>
      <c r="E7" s="39" t="s">
        <v>83</v>
      </c>
      <c r="F7" s="40" t="s">
        <v>85</v>
      </c>
      <c r="G7" s="40"/>
      <c r="H7" s="40"/>
      <c r="I7" s="41">
        <v>656.6</v>
      </c>
    </row>
    <row r="8" spans="1:9" ht="51" x14ac:dyDescent="0.2">
      <c r="A8" s="35">
        <v>2</v>
      </c>
      <c r="B8" s="36">
        <v>2015</v>
      </c>
      <c r="C8" s="37" t="s">
        <v>81</v>
      </c>
      <c r="D8" s="38"/>
      <c r="E8" s="39" t="s">
        <v>86</v>
      </c>
      <c r="F8" s="40" t="s">
        <v>87</v>
      </c>
      <c r="G8" s="40"/>
      <c r="H8" s="40"/>
      <c r="I8" s="41">
        <v>3255.55</v>
      </c>
    </row>
    <row r="9" spans="1:9" ht="25.5" x14ac:dyDescent="0.2">
      <c r="A9" s="35">
        <v>3</v>
      </c>
      <c r="B9" s="36">
        <v>2015</v>
      </c>
      <c r="C9" s="37" t="s">
        <v>81</v>
      </c>
      <c r="D9" s="38"/>
      <c r="E9" s="39" t="s">
        <v>88</v>
      </c>
      <c r="F9" s="40" t="s">
        <v>89</v>
      </c>
      <c r="G9" s="40"/>
      <c r="H9" s="40"/>
      <c r="I9" s="41">
        <v>41321.43</v>
      </c>
    </row>
    <row r="10" spans="1:9" ht="25.5" x14ac:dyDescent="0.2">
      <c r="A10" s="35">
        <v>4</v>
      </c>
      <c r="B10" s="36">
        <v>2015</v>
      </c>
      <c r="C10" s="37" t="s">
        <v>81</v>
      </c>
      <c r="D10" s="38"/>
      <c r="E10" s="39" t="s">
        <v>90</v>
      </c>
      <c r="F10" s="40" t="s">
        <v>91</v>
      </c>
      <c r="G10" s="40"/>
      <c r="H10" s="40"/>
      <c r="I10" s="41">
        <v>440.03</v>
      </c>
    </row>
    <row r="11" spans="1:9" ht="38.25" x14ac:dyDescent="0.2">
      <c r="A11" s="35">
        <v>5</v>
      </c>
      <c r="B11" s="36">
        <v>2015</v>
      </c>
      <c r="C11" s="37" t="s">
        <v>81</v>
      </c>
      <c r="D11" s="38"/>
      <c r="E11" s="39" t="s">
        <v>92</v>
      </c>
      <c r="F11" s="40" t="s">
        <v>93</v>
      </c>
      <c r="G11" s="40"/>
      <c r="H11" s="40"/>
      <c r="I11" s="41">
        <v>2793.81</v>
      </c>
    </row>
    <row r="12" spans="1:9" x14ac:dyDescent="0.2">
      <c r="A12" s="35"/>
      <c r="B12" s="36"/>
      <c r="C12" s="37"/>
      <c r="D12" s="38"/>
      <c r="E12" s="39"/>
      <c r="F12" s="40"/>
      <c r="G12" s="40"/>
      <c r="H12" s="40"/>
      <c r="I12" s="41"/>
    </row>
    <row r="13" spans="1:9" x14ac:dyDescent="0.2">
      <c r="A13" s="35"/>
      <c r="B13" s="36"/>
      <c r="C13" s="37"/>
      <c r="D13" s="38"/>
      <c r="E13" s="39"/>
      <c r="F13" s="40"/>
      <c r="G13" s="40"/>
      <c r="H13" s="40"/>
      <c r="I13" s="41"/>
    </row>
    <row r="14" spans="1:9" x14ac:dyDescent="0.2">
      <c r="A14" s="35"/>
      <c r="B14" s="36"/>
      <c r="C14" s="37"/>
      <c r="D14" s="38"/>
      <c r="E14" s="39"/>
      <c r="F14" s="40"/>
      <c r="G14" s="40"/>
      <c r="H14" s="40"/>
      <c r="I14" s="41"/>
    </row>
    <row r="15" spans="1:9" x14ac:dyDescent="0.2">
      <c r="A15" s="35"/>
      <c r="B15" s="36"/>
      <c r="C15" s="37"/>
      <c r="D15" s="38"/>
      <c r="E15" s="39"/>
      <c r="F15" s="40"/>
      <c r="G15" s="40"/>
      <c r="H15" s="40"/>
      <c r="I15" s="41"/>
    </row>
    <row r="16" spans="1:9" ht="15.75" thickBot="1" x14ac:dyDescent="0.25">
      <c r="A16" s="42"/>
      <c r="B16" s="139" t="s">
        <v>69</v>
      </c>
      <c r="C16" s="140"/>
      <c r="D16" s="140"/>
      <c r="E16" s="140"/>
      <c r="F16" s="140"/>
      <c r="G16" s="140"/>
      <c r="H16" s="141"/>
      <c r="I16" s="43">
        <f>'выборка 15'!AP15+'выборка 15'!AQ15</f>
        <v>471.24420000000003</v>
      </c>
    </row>
    <row r="17" spans="1:9" ht="15.75" thickBot="1" x14ac:dyDescent="0.3">
      <c r="A17" s="142" t="s">
        <v>70</v>
      </c>
      <c r="B17" s="143"/>
      <c r="C17" s="143"/>
      <c r="D17" s="44"/>
      <c r="E17" s="44"/>
      <c r="F17" s="44"/>
      <c r="G17" s="44"/>
      <c r="H17" s="44"/>
      <c r="I17" s="45">
        <f>SUM(I7:I16)</f>
        <v>48938.664199999999</v>
      </c>
    </row>
    <row r="18" spans="1:9" x14ac:dyDescent="0.2">
      <c r="A18" s="144"/>
      <c r="B18" s="144"/>
      <c r="C18" s="145"/>
      <c r="D18" s="145"/>
      <c r="E18" s="145"/>
      <c r="F18" s="145"/>
      <c r="G18" s="145"/>
      <c r="H18" s="145"/>
      <c r="I18" s="145"/>
    </row>
    <row r="22" spans="1:9" ht="15" x14ac:dyDescent="0.25">
      <c r="A22" s="137" t="s">
        <v>94</v>
      </c>
      <c r="B22" s="137"/>
      <c r="C22" s="137"/>
      <c r="D22" s="137"/>
      <c r="E22" s="137"/>
      <c r="F22" s="137"/>
      <c r="G22" s="137"/>
      <c r="H22" s="137"/>
      <c r="I22" s="137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2020</vt:lpstr>
      <vt:lpstr>Р И С расход 2020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2020-02-11T11:45:17Z</cp:lastPrinted>
  <dcterms:created xsi:type="dcterms:W3CDTF">2015-02-24T21:57:31Z</dcterms:created>
  <dcterms:modified xsi:type="dcterms:W3CDTF">2021-02-28T19:48:15Z</dcterms:modified>
</cp:coreProperties>
</file>