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Р и С 2020" sheetId="13" r:id="rId5"/>
    <sheet name="Расход Ри С 2020" sheetId="14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H26" i="2" l="1"/>
  <c r="D9" i="4"/>
  <c r="D8" i="4"/>
  <c r="C7" i="4"/>
  <c r="B7" i="4"/>
  <c r="AE10" i="3"/>
  <c r="AC10" i="3"/>
  <c r="AA10" i="3"/>
  <c r="Y10" i="3"/>
  <c r="D10" i="5" l="1"/>
  <c r="D9" i="5"/>
  <c r="E8" i="1"/>
  <c r="E7" i="1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F15" i="3"/>
  <c r="I15" i="3"/>
  <c r="J15" i="3"/>
  <c r="K15" i="3"/>
  <c r="L15" i="3"/>
  <c r="O15" i="3"/>
  <c r="P15" i="3"/>
  <c r="D20" i="4" s="1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B10" i="4" l="1"/>
  <c r="C6" i="1" s="1"/>
  <c r="C10" i="4"/>
  <c r="D6" i="1" s="1"/>
  <c r="C22" i="5"/>
  <c r="C14" i="5"/>
  <c r="B22" i="5"/>
  <c r="C8" i="1" s="1"/>
  <c r="N15" i="3"/>
  <c r="H27" i="2" l="1"/>
  <c r="D7" i="4" s="1"/>
  <c r="D7" i="1"/>
  <c r="F7" i="1"/>
  <c r="D8" i="1"/>
  <c r="F8" i="1"/>
  <c r="F6" i="1" l="1"/>
  <c r="D10" i="4"/>
  <c r="D12" i="4" s="1"/>
</calcChain>
</file>

<file path=xl/sharedStrings.xml><?xml version="1.0" encoding="utf-8"?>
<sst xmlns="http://schemas.openxmlformats.org/spreadsheetml/2006/main" count="193" uniqueCount="132">
  <si>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</si>
  <si>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</si>
  <si>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</si>
  <si>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</si>
  <si>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</si>
  <si>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</si>
  <si>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</si>
  <si>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</si>
  <si>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</si>
  <si>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</si>
  <si>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</si>
  <si>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</si>
  <si>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</si>
  <si>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</si>
  <si>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</si>
  <si>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</si>
  <si>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</si>
  <si>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</si>
  <si>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</si>
  <si>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</si>
  <si>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</si>
  <si>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</si>
  <si>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</si>
  <si>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</si>
  <si>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</si>
  <si>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</si>
  <si>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</si>
  <si>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</si>
  <si>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</si>
  <si>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</si>
  <si>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</si>
  <si>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</si>
  <si>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</si>
  <si>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</si>
  <si>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</si>
  <si>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</si>
  <si>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</si>
  <si>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</si>
  <si>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</si>
  <si>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</si>
  <si>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</si>
  <si>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</si>
  <si>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</si>
  <si>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</si>
  <si>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</si>
  <si>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</si>
  <si>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</si>
  <si>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</si>
  <si>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</si>
  <si>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</si>
  <si>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</si>
  <si>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</si>
  <si>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</si>
  <si>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</si>
  <si>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</si>
  <si>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</si>
  <si>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</si>
  <si>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</si>
  <si>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</si>
  <si>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</si>
  <si>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</si>
  <si>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</si>
  <si>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</si>
  <si>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</si>
  <si>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</si>
  <si>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</si>
  <si>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</si>
  <si>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</si>
  <si>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</si>
  <si>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</si>
  <si>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</si>
  <si>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</si>
  <si>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</si>
  <si>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</si>
  <si>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</si>
  <si>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</si>
  <si>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</si>
  <si>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</si>
  <si>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</si>
  <si>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</si>
  <si>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Октябрьская, 1</t>
  </si>
  <si>
    <t>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</si>
  <si>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</si>
  <si>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</si>
  <si>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</si>
  <si>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</si>
  <si>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</si>
  <si>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</si>
  <si>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</si>
  <si>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</si>
  <si>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</si>
  <si>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</si>
  <si>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</si>
  <si>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</si>
  <si>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</si>
  <si>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 xml:space="preserve">Информация о выполненных работах по статье "Содержание и Ремонт жилья" по адресу ул. Октябрьская, 1  за период 01.06.2015 г по 31.12.2015 г 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</si>
  <si>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</si>
  <si>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</si>
  <si>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</si>
  <si>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</si>
  <si>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</si>
  <si>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</si>
  <si>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</si>
  <si>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запуск системы ЦО</t>
  </si>
  <si>
    <t>Генеральный директор ООО У0 "ТаганСервис"___________________________________________</t>
  </si>
  <si>
    <t>Ремонт и Содержание жилья</t>
  </si>
  <si>
    <t>Переходящее сальдо на 01.01.2020 г.</t>
  </si>
  <si>
    <t>апрель</t>
  </si>
  <si>
    <t>ЦО</t>
  </si>
  <si>
    <t>установка заглушек</t>
  </si>
  <si>
    <t>июль</t>
  </si>
  <si>
    <t>ЦО и ввод</t>
  </si>
  <si>
    <t>гидравлические испытания</t>
  </si>
  <si>
    <t>сентябрь</t>
  </si>
  <si>
    <t>установка дроссельной шайбы</t>
  </si>
  <si>
    <t>проверка общедомовых вентканалов</t>
  </si>
  <si>
    <t>Год</t>
  </si>
  <si>
    <t>Месяц</t>
  </si>
  <si>
    <t>Место проведения работ</t>
  </si>
  <si>
    <t>Вид работ</t>
  </si>
  <si>
    <t>Сумма ден. средств</t>
  </si>
  <si>
    <t>запуск тепла</t>
  </si>
  <si>
    <t>подъезд 2</t>
  </si>
  <si>
    <t>прокладка провода</t>
  </si>
  <si>
    <t>ноябрь</t>
  </si>
  <si>
    <t>фасад</t>
  </si>
  <si>
    <t>изготовление в/с трубы</t>
  </si>
  <si>
    <t>установка в/с трубы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</si>
  <si>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пл. Октябрьская, 1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</si>
  <si>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</si>
  <si>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</si>
  <si>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 xml:space="preserve">Информация о выполненных работах по статье "Ремонт и  Содержание жилья" по адресу пл. Октябрьская, 1  за период с  01.01.2020 г по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</si>
</sst>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/>
    <xf numFmtId="2" fontId="4" fillId="0" borderId="20" xfId="0" applyNumberFormat="1" applyFont="1" applyBorder="1"/>
    <xf numFmtId="0" fontId="1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4" fontId="0" fillId="0" borderId="3" xfId="0" applyNumberFormat="1" applyBorder="1"/>
    <xf numFmtId="0" fontId="6" fillId="0" borderId="16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20" xfId="0" applyNumberFormat="1" applyFont="1" applyBorder="1"/>
    <xf numFmtId="4" fontId="1" fillId="0" borderId="1" xfId="0" applyNumberFormat="1" applyFont="1" applyBorder="1" applyAlignment="1"/>
    <xf numFmtId="4" fontId="10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1" fillId="0" borderId="0" xfId="0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right"/>
    </xf>
    <xf numFmtId="4" fontId="13" fillId="0" borderId="4" xfId="0" applyNumberFormat="1" applyFont="1" applyBorder="1"/>
    <xf numFmtId="4" fontId="12" fillId="0" borderId="12" xfId="0" applyNumberFormat="1" applyFont="1" applyBorder="1"/>
    <xf numFmtId="0" fontId="13" fillId="0" borderId="0" xfId="0" applyFont="1"/>
    <xf numFmtId="0" fontId="12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5" fillId="0" borderId="3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</row>
        <row r="31">
          <cell r="AF31">
            <v>49199.320000000007</v>
          </cell>
          <cell r="AH31">
            <v>36611.880000000005</v>
          </cell>
          <cell r="AJ31">
            <v>549.17819999999995</v>
          </cell>
          <cell r="AL31">
            <v>23.905950000000001</v>
          </cell>
          <cell r="BB31">
            <v>9478.232399999999</v>
          </cell>
          <cell r="BD31">
            <v>817.08899999999994</v>
          </cell>
        </row>
      </sheetData>
      <sheetData sheetId="7">
        <row r="12">
          <cell r="BC12">
            <v>3252.7560000000003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D19" sqref="AD1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29</v>
      </c>
      <c r="B2" s="16" t="s">
        <v>30</v>
      </c>
      <c r="C2" s="16" t="s">
        <v>31</v>
      </c>
      <c r="D2" s="16" t="s">
        <v>33</v>
      </c>
      <c r="E2" s="19" t="s">
        <v>40</v>
      </c>
      <c r="F2" s="16" t="s">
        <v>32</v>
      </c>
      <c r="G2" s="16" t="s">
        <v>34</v>
      </c>
      <c r="H2" s="19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9" t="s">
        <v>38</v>
      </c>
      <c r="N2" s="19" t="s">
        <v>39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  <c r="T2" s="17" t="s">
        <v>47</v>
      </c>
      <c r="U2" s="17" t="s">
        <v>48</v>
      </c>
      <c r="V2" s="17" t="s">
        <v>49</v>
      </c>
      <c r="W2" s="17" t="s">
        <v>50</v>
      </c>
      <c r="X2" s="17" t="s">
        <v>51</v>
      </c>
      <c r="Y2" s="17" t="s">
        <v>52</v>
      </c>
      <c r="Z2" s="17" t="s">
        <v>53</v>
      </c>
      <c r="AA2" s="17" t="s">
        <v>54</v>
      </c>
      <c r="AB2" s="17" t="s">
        <v>55</v>
      </c>
      <c r="AC2" s="17" t="s">
        <v>56</v>
      </c>
      <c r="AD2" s="18" t="s">
        <v>57</v>
      </c>
      <c r="AE2" s="16" t="s">
        <v>60</v>
      </c>
      <c r="AF2" s="16" t="s">
        <v>33</v>
      </c>
      <c r="AG2" s="19" t="s">
        <v>40</v>
      </c>
      <c r="AH2" s="16" t="s">
        <v>61</v>
      </c>
      <c r="AI2" s="16" t="s">
        <v>34</v>
      </c>
      <c r="AJ2" s="19" t="s">
        <v>41</v>
      </c>
      <c r="AK2" s="19" t="s">
        <v>77</v>
      </c>
      <c r="AL2" s="19" t="s">
        <v>39</v>
      </c>
    </row>
    <row r="3" spans="1:38" x14ac:dyDescent="0.2">
      <c r="A3" s="14" t="s">
        <v>81</v>
      </c>
      <c r="B3" s="5">
        <v>778.18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3">
        <f>AB3*1.5%</f>
        <v>0</v>
      </c>
      <c r="AL3" s="22">
        <f>AJ3*1.5%</f>
        <v>0</v>
      </c>
    </row>
    <row r="4" spans="1:38" x14ac:dyDescent="0.2">
      <c r="A4" s="14" t="s">
        <v>81</v>
      </c>
      <c r="B4" s="5">
        <v>778.18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3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81</v>
      </c>
      <c r="B5" s="5">
        <v>778.18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3">
        <f t="shared" si="6"/>
        <v>0</v>
      </c>
      <c r="AL5" s="22">
        <f t="shared" si="7"/>
        <v>0</v>
      </c>
    </row>
    <row r="6" spans="1:38" x14ac:dyDescent="0.2">
      <c r="A6" s="14" t="s">
        <v>81</v>
      </c>
      <c r="B6" s="5">
        <v>778.18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3">
        <f t="shared" si="6"/>
        <v>0</v>
      </c>
      <c r="AL6" s="22">
        <f t="shared" si="7"/>
        <v>0</v>
      </c>
    </row>
    <row r="7" spans="1:38" x14ac:dyDescent="0.2">
      <c r="A7" s="14" t="s">
        <v>81</v>
      </c>
      <c r="B7" s="5">
        <v>778.18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3">
        <f t="shared" si="6"/>
        <v>0</v>
      </c>
      <c r="AL7" s="22">
        <f t="shared" si="7"/>
        <v>0</v>
      </c>
    </row>
    <row r="8" spans="1:38" x14ac:dyDescent="0.2">
      <c r="A8" s="14" t="s">
        <v>81</v>
      </c>
      <c r="B8" s="5">
        <v>778.18</v>
      </c>
      <c r="C8" s="2">
        <v>3618.54</v>
      </c>
      <c r="D8" s="2">
        <v>0</v>
      </c>
      <c r="E8" s="20">
        <f t="shared" si="0"/>
        <v>3618.54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435.78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1400.73</v>
      </c>
      <c r="Z8" s="2">
        <v>0</v>
      </c>
      <c r="AA8" s="2">
        <v>233.46</v>
      </c>
      <c r="AB8" s="2">
        <v>0</v>
      </c>
      <c r="AC8" s="2">
        <v>1603.03</v>
      </c>
      <c r="AD8" s="2">
        <v>0</v>
      </c>
      <c r="AE8" s="2">
        <v>3151.66</v>
      </c>
      <c r="AF8" s="2">
        <v>0</v>
      </c>
      <c r="AG8" s="20">
        <f t="shared" si="4"/>
        <v>3151.66</v>
      </c>
      <c r="AH8" s="2">
        <v>0</v>
      </c>
      <c r="AI8" s="2">
        <v>0</v>
      </c>
      <c r="AJ8" s="20">
        <f t="shared" si="5"/>
        <v>0</v>
      </c>
      <c r="AK8" s="53">
        <f t="shared" si="6"/>
        <v>0</v>
      </c>
      <c r="AL8" s="22">
        <f t="shared" si="7"/>
        <v>0</v>
      </c>
    </row>
    <row r="9" spans="1:38" x14ac:dyDescent="0.2">
      <c r="A9" s="14" t="s">
        <v>81</v>
      </c>
      <c r="B9" s="5">
        <v>778.18</v>
      </c>
      <c r="C9" s="2">
        <v>0</v>
      </c>
      <c r="D9" s="2">
        <v>0</v>
      </c>
      <c r="E9" s="20">
        <f t="shared" si="0"/>
        <v>0</v>
      </c>
      <c r="F9" s="2">
        <v>2451.48</v>
      </c>
      <c r="G9" s="2">
        <v>0</v>
      </c>
      <c r="H9" s="20">
        <f t="shared" si="1"/>
        <v>2451.48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36.772199999999998</v>
      </c>
      <c r="O9" s="2">
        <v>466.92</v>
      </c>
      <c r="P9" s="2">
        <v>348.96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1462.99</v>
      </c>
      <c r="Z9" s="2">
        <v>1126.25</v>
      </c>
      <c r="AA9" s="2">
        <v>272.38</v>
      </c>
      <c r="AB9" s="2">
        <v>189.5</v>
      </c>
      <c r="AC9" s="2">
        <v>1696.43</v>
      </c>
      <c r="AD9" s="2">
        <v>1281.2</v>
      </c>
      <c r="AE9" s="2">
        <v>7026.97</v>
      </c>
      <c r="AF9" s="2">
        <v>0</v>
      </c>
      <c r="AG9" s="20">
        <f t="shared" si="4"/>
        <v>7026.97</v>
      </c>
      <c r="AH9" s="2">
        <v>2943.64</v>
      </c>
      <c r="AI9" s="2">
        <v>0</v>
      </c>
      <c r="AJ9" s="20">
        <f t="shared" si="5"/>
        <v>2943.64</v>
      </c>
      <c r="AK9" s="53">
        <f t="shared" si="6"/>
        <v>2.8424999999999998</v>
      </c>
      <c r="AL9" s="22">
        <f t="shared" si="7"/>
        <v>44.154599999999995</v>
      </c>
    </row>
    <row r="10" spans="1:38" x14ac:dyDescent="0.2">
      <c r="A10" s="14" t="s">
        <v>81</v>
      </c>
      <c r="B10" s="5">
        <v>778.18</v>
      </c>
      <c r="C10" s="2">
        <v>-1866</v>
      </c>
      <c r="D10" s="2">
        <v>0</v>
      </c>
      <c r="E10" s="20">
        <f t="shared" si="0"/>
        <v>-1866</v>
      </c>
      <c r="F10" s="2">
        <v>482.12</v>
      </c>
      <c r="G10" s="2">
        <v>0</v>
      </c>
      <c r="H10" s="20">
        <f t="shared" si="1"/>
        <v>482.12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7.2317999999999998</v>
      </c>
      <c r="O10" s="2">
        <v>466.92</v>
      </c>
      <c r="P10" s="2">
        <v>344.04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>1462.99-735</f>
        <v>727.99</v>
      </c>
      <c r="Z10" s="2">
        <v>1130.3</v>
      </c>
      <c r="AA10" s="2">
        <f>272.38-118</f>
        <v>154.38</v>
      </c>
      <c r="AB10" s="2">
        <v>197.92</v>
      </c>
      <c r="AC10" s="2">
        <f>1696.43-897.67</f>
        <v>798.7600000000001</v>
      </c>
      <c r="AD10" s="2">
        <v>1252.6099999999999</v>
      </c>
      <c r="AE10" s="2">
        <f>7026.97-1554</f>
        <v>5472.97</v>
      </c>
      <c r="AF10" s="2">
        <v>0</v>
      </c>
      <c r="AG10" s="20">
        <f t="shared" si="4"/>
        <v>5472.97</v>
      </c>
      <c r="AH10" s="2">
        <v>4723.8100000000004</v>
      </c>
      <c r="AI10" s="2"/>
      <c r="AJ10" s="20">
        <f t="shared" si="5"/>
        <v>4723.8100000000004</v>
      </c>
      <c r="AK10" s="53">
        <f t="shared" si="6"/>
        <v>2.9687999999999999</v>
      </c>
      <c r="AL10" s="22">
        <f t="shared" si="7"/>
        <v>70.857150000000004</v>
      </c>
    </row>
    <row r="11" spans="1:38" x14ac:dyDescent="0.2">
      <c r="A11" s="14" t="s">
        <v>81</v>
      </c>
      <c r="B11" s="5">
        <v>778.18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3">
        <f t="shared" si="6"/>
        <v>0</v>
      </c>
      <c r="AL11" s="22">
        <f t="shared" si="7"/>
        <v>0</v>
      </c>
    </row>
    <row r="12" spans="1:38" x14ac:dyDescent="0.2">
      <c r="A12" s="14" t="s">
        <v>81</v>
      </c>
      <c r="B12" s="5">
        <v>778.18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3">
        <f t="shared" si="6"/>
        <v>0</v>
      </c>
      <c r="AL12" s="22">
        <f t="shared" si="7"/>
        <v>0</v>
      </c>
    </row>
    <row r="13" spans="1:38" x14ac:dyDescent="0.2">
      <c r="A13" s="14" t="s">
        <v>81</v>
      </c>
      <c r="B13" s="5">
        <v>778.18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3">
        <f t="shared" si="6"/>
        <v>0</v>
      </c>
      <c r="AL13" s="22">
        <f t="shared" si="7"/>
        <v>0</v>
      </c>
    </row>
    <row r="14" spans="1:38" ht="13.5" thickBot="1" x14ac:dyDescent="0.25">
      <c r="A14" s="14" t="s">
        <v>81</v>
      </c>
      <c r="B14" s="5">
        <v>778.18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3">
        <f t="shared" si="6"/>
        <v>0</v>
      </c>
      <c r="AL14" s="22">
        <f t="shared" si="7"/>
        <v>0</v>
      </c>
    </row>
    <row r="15" spans="1:38" ht="13.5" thickBot="1" x14ac:dyDescent="0.25">
      <c r="A15" s="12" t="s">
        <v>28</v>
      </c>
      <c r="B15" s="9">
        <v>0</v>
      </c>
      <c r="C15" s="9">
        <f t="shared" ref="C15:G15" si="8">SUM(C3:C14)</f>
        <v>1752.54</v>
      </c>
      <c r="D15" s="9">
        <f t="shared" si="8"/>
        <v>0</v>
      </c>
      <c r="E15" s="21">
        <f t="shared" si="8"/>
        <v>1752.54</v>
      </c>
      <c r="F15" s="9">
        <f t="shared" si="8"/>
        <v>2933.6</v>
      </c>
      <c r="G15" s="9">
        <f t="shared" si="8"/>
        <v>0</v>
      </c>
      <c r="H15" s="21">
        <f t="shared" ref="H15:AE15" si="9">SUM(H3:H14)</f>
        <v>2933.6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44.003999999999998</v>
      </c>
      <c r="O15" s="12">
        <f t="shared" si="9"/>
        <v>1369.6200000000001</v>
      </c>
      <c r="P15" s="9">
        <f t="shared" si="9"/>
        <v>693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3591.71</v>
      </c>
      <c r="Z15" s="9">
        <f t="shared" si="9"/>
        <v>2256.5500000000002</v>
      </c>
      <c r="AA15" s="9">
        <f t="shared" si="9"/>
        <v>660.22</v>
      </c>
      <c r="AB15" s="9">
        <f t="shared" si="9"/>
        <v>387.41999999999996</v>
      </c>
      <c r="AC15" s="9">
        <f t="shared" si="9"/>
        <v>4098.22</v>
      </c>
      <c r="AD15" s="13">
        <f t="shared" si="9"/>
        <v>2533.81</v>
      </c>
      <c r="AE15" s="9">
        <f t="shared" si="9"/>
        <v>15651.600000000002</v>
      </c>
      <c r="AF15" s="9">
        <f>SUM(AF3:AF14)</f>
        <v>0</v>
      </c>
      <c r="AG15" s="21">
        <f>SUM(AG3:AG14)</f>
        <v>15651.600000000002</v>
      </c>
      <c r="AH15" s="9">
        <f>SUM(AH3:AH14)</f>
        <v>7667.4500000000007</v>
      </c>
      <c r="AI15" s="9">
        <f>SUM(AI3:AI14)</f>
        <v>0</v>
      </c>
      <c r="AJ15" s="21">
        <f>SUM(AJ3:AJ14)</f>
        <v>7667.4500000000007</v>
      </c>
      <c r="AK15" s="21">
        <f t="shared" ref="AK15" si="10">SUM(AK3:AK14)</f>
        <v>5.8112999999999992</v>
      </c>
      <c r="AL15" s="23">
        <f t="shared" ref="AL15" si="11">SUM(AL3:AL14)</f>
        <v>115.01175000000001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2" t="s">
        <v>13</v>
      </c>
      <c r="C2" s="102"/>
      <c r="D2" s="102"/>
      <c r="E2" s="102"/>
      <c r="F2" s="102"/>
    </row>
    <row r="3" spans="2:9" ht="26.25" customHeight="1" x14ac:dyDescent="0.35">
      <c r="B3" s="101" t="s">
        <v>85</v>
      </c>
      <c r="C3" s="101"/>
      <c r="D3" s="101"/>
      <c r="E3" s="101"/>
      <c r="F3" s="101"/>
      <c r="G3" s="1"/>
      <c r="H3" s="1"/>
      <c r="I3" s="1"/>
    </row>
    <row r="4" spans="2:9" ht="30" customHeight="1" thickBot="1" x14ac:dyDescent="0.25">
      <c r="B4" s="101"/>
      <c r="C4" s="101"/>
      <c r="D4" s="101"/>
      <c r="E4" s="101"/>
      <c r="F4" s="101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4" t="s">
        <v>1</v>
      </c>
      <c r="C6" s="55">
        <f>'отчет тек. ремонт'!B10</f>
        <v>49199.320000000007</v>
      </c>
      <c r="D6" s="55">
        <f>'отчет тек. ремонт'!C10</f>
        <v>58032.530000000006</v>
      </c>
      <c r="E6" s="55" t="e">
        <f>'отчет тек. ремонт'!#REF!</f>
        <v>#REF!</v>
      </c>
      <c r="F6" s="67" t="e">
        <f>'отчет тек. ремонт'!#REF!</f>
        <v>#REF!</v>
      </c>
    </row>
    <row r="7" spans="2:9" x14ac:dyDescent="0.2">
      <c r="B7" s="56" t="s">
        <v>59</v>
      </c>
      <c r="C7" s="5">
        <f>'отчет сод. жилья'!B14</f>
        <v>15651.600000000002</v>
      </c>
      <c r="D7" s="5">
        <f>'отчет сод. жилья'!C14</f>
        <v>7667.4500000000007</v>
      </c>
      <c r="E7" s="5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57" t="s">
        <v>2</v>
      </c>
      <c r="C8" s="2">
        <f>'отчет сод. жилья'!B22</f>
        <v>1369.6200000000001</v>
      </c>
      <c r="D8" s="24">
        <f>'отчет сод. жилья'!C22</f>
        <v>693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5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7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5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7" t="s">
        <v>7</v>
      </c>
      <c r="C13" s="2">
        <f>'выборка 15'!Y15</f>
        <v>3591.71</v>
      </c>
      <c r="D13" s="2">
        <f>'выборка 15'!Z15</f>
        <v>2256.5500000000002</v>
      </c>
      <c r="E13" s="2">
        <v>1823.52</v>
      </c>
      <c r="F13" s="58">
        <v>0</v>
      </c>
    </row>
    <row r="14" spans="2:9" ht="25.5" x14ac:dyDescent="0.2">
      <c r="B14" s="5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7" t="s">
        <v>9</v>
      </c>
      <c r="C15" s="2">
        <f>'выборка 15'!AA15</f>
        <v>660.22</v>
      </c>
      <c r="D15" s="2">
        <f>'выборка 15'!AB15</f>
        <v>387.41999999999996</v>
      </c>
      <c r="E15" s="2">
        <v>279.45</v>
      </c>
      <c r="F15" s="58">
        <f>D15</f>
        <v>387.41999999999996</v>
      </c>
    </row>
    <row r="16" spans="2:9" ht="26.25" thickBot="1" x14ac:dyDescent="0.25">
      <c r="B16" s="59" t="s">
        <v>10</v>
      </c>
      <c r="C16" s="60">
        <f>'выборка 15'!AC15</f>
        <v>4098.22</v>
      </c>
      <c r="D16" s="60">
        <f>'выборка 15'!AD15</f>
        <v>2533.81</v>
      </c>
      <c r="E16" s="60">
        <v>1783.21</v>
      </c>
      <c r="F16" s="61">
        <v>0</v>
      </c>
    </row>
    <row r="18" spans="2:6" ht="19.5" customHeight="1" x14ac:dyDescent="0.2">
      <c r="B18" s="103" t="s">
        <v>83</v>
      </c>
      <c r="C18" s="103"/>
      <c r="D18" s="103"/>
      <c r="E18" s="103"/>
      <c r="F18" s="10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" sqref="A2:D2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104" t="s">
        <v>93</v>
      </c>
      <c r="B2" s="104"/>
      <c r="C2" s="104"/>
      <c r="D2" s="104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4" ht="15" customHeight="1" x14ac:dyDescent="0.2">
      <c r="A6" s="75" t="s">
        <v>90</v>
      </c>
      <c r="B6" s="72"/>
      <c r="C6" s="74">
        <v>21420.65</v>
      </c>
      <c r="D6" s="72"/>
    </row>
    <row r="7" spans="1:4" x14ac:dyDescent="0.2">
      <c r="A7" s="14" t="s">
        <v>89</v>
      </c>
      <c r="B7" s="5">
        <f>[1]декабрь!$AF$31</f>
        <v>49199.320000000007</v>
      </c>
      <c r="C7" s="5">
        <f>[1]декабрь!$AH$31</f>
        <v>36611.880000000005</v>
      </c>
      <c r="D7" s="36">
        <f>'расход по дому ТР 15'!H27</f>
        <v>19146.164149999997</v>
      </c>
    </row>
    <row r="8" spans="1:4" ht="25.5" x14ac:dyDescent="0.2">
      <c r="A8" s="3" t="s">
        <v>66</v>
      </c>
      <c r="B8" s="2">
        <v>0</v>
      </c>
      <c r="C8" s="24"/>
      <c r="D8" s="24">
        <f>[1]декабрь!$BB$31</f>
        <v>9478.232399999999</v>
      </c>
    </row>
    <row r="9" spans="1:4" ht="39" thickBot="1" x14ac:dyDescent="0.25">
      <c r="A9" s="3" t="s">
        <v>67</v>
      </c>
      <c r="B9" s="2">
        <v>0</v>
      </c>
      <c r="C9" s="24"/>
      <c r="D9" s="36">
        <f>[1]декабрь!$BD$31</f>
        <v>817.08899999999994</v>
      </c>
    </row>
    <row r="10" spans="1:4" ht="15.75" thickBot="1" x14ac:dyDescent="0.3">
      <c r="A10" s="32" t="s">
        <v>91</v>
      </c>
      <c r="B10" s="33">
        <f>SUM(B7:B9)</f>
        <v>49199.320000000007</v>
      </c>
      <c r="C10" s="34">
        <f>SUM(C6:C9)</f>
        <v>58032.530000000006</v>
      </c>
      <c r="D10" s="73">
        <f>SUM(D7:D9)</f>
        <v>29441.485549999998</v>
      </c>
    </row>
    <row r="12" spans="1:4" ht="15.75" customHeight="1" x14ac:dyDescent="0.25">
      <c r="A12" s="105" t="s">
        <v>94</v>
      </c>
      <c r="B12" s="105"/>
      <c r="C12" s="105"/>
      <c r="D12" s="77">
        <f>C10-D10</f>
        <v>28591.044450000009</v>
      </c>
    </row>
    <row r="16" spans="1:4" ht="15.75" customHeight="1" x14ac:dyDescent="0.25">
      <c r="A16" s="105" t="s">
        <v>82</v>
      </c>
      <c r="B16" s="105"/>
      <c r="C16" s="105"/>
      <c r="D16" s="76">
        <v>0</v>
      </c>
    </row>
    <row r="17" spans="1:4" ht="15.75" thickBot="1" x14ac:dyDescent="0.3">
      <c r="A17" s="62"/>
      <c r="B17" s="62"/>
      <c r="C17" s="62"/>
      <c r="D17" s="63"/>
    </row>
    <row r="18" spans="1:4" ht="13.5" thickBot="1" x14ac:dyDescent="0.25">
      <c r="A18" s="65" t="s">
        <v>79</v>
      </c>
      <c r="B18" s="21">
        <v>2770.38</v>
      </c>
      <c r="C18" s="21">
        <v>2412.2800000000002</v>
      </c>
      <c r="D18" s="66">
        <v>0</v>
      </c>
    </row>
    <row r="20" spans="1:4" ht="15.75" customHeight="1" x14ac:dyDescent="0.25">
      <c r="A20" s="105" t="s">
        <v>94</v>
      </c>
      <c r="B20" s="105"/>
      <c r="C20" s="105"/>
      <c r="D20" s="77">
        <f>C18-D18</f>
        <v>2412.2800000000002</v>
      </c>
    </row>
    <row r="21" spans="1:4" ht="15.75" x14ac:dyDescent="0.25">
      <c r="A21" s="70"/>
      <c r="B21" s="70"/>
      <c r="C21" s="70"/>
      <c r="D21" s="70"/>
    </row>
    <row r="22" spans="1:4" ht="15.75" customHeight="1" x14ac:dyDescent="0.2">
      <c r="A22" s="106" t="s">
        <v>92</v>
      </c>
      <c r="B22" s="106"/>
      <c r="C22" s="106"/>
      <c r="D22" s="79">
        <v>14744.56</v>
      </c>
    </row>
    <row r="23" spans="1:4" ht="15.75" x14ac:dyDescent="0.25">
      <c r="A23" s="70"/>
      <c r="B23" s="70"/>
      <c r="C23" s="70"/>
      <c r="D23" s="70"/>
    </row>
    <row r="24" spans="1:4" ht="15.75" x14ac:dyDescent="0.25">
      <c r="A24" s="70"/>
      <c r="B24" s="70"/>
      <c r="C24" s="70"/>
      <c r="D24" s="70"/>
    </row>
    <row r="25" spans="1:4" ht="15.75" x14ac:dyDescent="0.25">
      <c r="A25" s="70"/>
      <c r="B25" s="70"/>
      <c r="C25" s="70"/>
      <c r="D25" s="70"/>
    </row>
    <row r="26" spans="1:4" ht="12.75" customHeight="1" x14ac:dyDescent="0.2">
      <c r="A26" s="78" t="s">
        <v>84</v>
      </c>
      <c r="B26" s="78"/>
      <c r="C26" s="78"/>
      <c r="D26" s="78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14" sqref="A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15" t="s">
        <v>95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 x14ac:dyDescent="0.25">
      <c r="A2" s="116" t="s">
        <v>16</v>
      </c>
      <c r="B2" s="118" t="s">
        <v>17</v>
      </c>
      <c r="C2" s="118" t="s">
        <v>18</v>
      </c>
      <c r="D2" s="118" t="s">
        <v>19</v>
      </c>
      <c r="E2" s="118" t="s">
        <v>20</v>
      </c>
      <c r="F2" s="118" t="s">
        <v>21</v>
      </c>
      <c r="G2" s="118" t="s">
        <v>22</v>
      </c>
      <c r="H2" s="118" t="s">
        <v>23</v>
      </c>
      <c r="I2" s="120" t="s">
        <v>24</v>
      </c>
      <c r="J2" s="121"/>
    </row>
    <row r="3" spans="1:10" ht="29.25" customHeight="1" thickBot="1" x14ac:dyDescent="0.3">
      <c r="A3" s="117"/>
      <c r="B3" s="119"/>
      <c r="C3" s="119"/>
      <c r="D3" s="119"/>
      <c r="E3" s="119"/>
      <c r="F3" s="119"/>
      <c r="G3" s="119"/>
      <c r="H3" s="119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2015</v>
      </c>
      <c r="C11" s="2" t="s">
        <v>96</v>
      </c>
      <c r="D11" s="2"/>
      <c r="E11" s="2" t="s">
        <v>97</v>
      </c>
      <c r="F11" s="2"/>
      <c r="G11" s="2"/>
      <c r="H11" s="2">
        <v>5969.98</v>
      </c>
      <c r="I11" s="8"/>
      <c r="J11" s="8"/>
    </row>
    <row r="12" spans="1:10" ht="25.5" x14ac:dyDescent="0.2">
      <c r="A12" s="2">
        <v>2</v>
      </c>
      <c r="B12" s="2">
        <v>2015</v>
      </c>
      <c r="C12" s="2" t="s">
        <v>96</v>
      </c>
      <c r="D12" s="2"/>
      <c r="E12" s="80" t="s">
        <v>98</v>
      </c>
      <c r="F12" s="2"/>
      <c r="G12" s="2" t="s">
        <v>99</v>
      </c>
      <c r="H12" s="2">
        <v>9051.2000000000007</v>
      </c>
      <c r="I12" s="8"/>
      <c r="J12" s="8"/>
    </row>
    <row r="13" spans="1:10" x14ac:dyDescent="0.2">
      <c r="A13" s="2">
        <v>3</v>
      </c>
      <c r="B13" s="2">
        <v>2015</v>
      </c>
      <c r="C13" s="2" t="s">
        <v>96</v>
      </c>
      <c r="D13" s="2" t="s">
        <v>100</v>
      </c>
      <c r="E13" s="2" t="s">
        <v>101</v>
      </c>
      <c r="F13" s="2"/>
      <c r="G13" s="2"/>
      <c r="H13" s="2">
        <v>1567.85</v>
      </c>
      <c r="I13" s="8"/>
      <c r="J13" s="8"/>
    </row>
    <row r="14" spans="1:10" x14ac:dyDescent="0.2">
      <c r="A14" s="2">
        <v>4</v>
      </c>
      <c r="B14" s="2">
        <v>2015</v>
      </c>
      <c r="C14" s="2" t="s">
        <v>102</v>
      </c>
      <c r="D14" s="2"/>
      <c r="E14" s="2" t="s">
        <v>103</v>
      </c>
      <c r="F14" s="2"/>
      <c r="G14" s="2"/>
      <c r="H14" s="2">
        <v>1984.05</v>
      </c>
      <c r="I14" s="8"/>
      <c r="J14" s="8"/>
    </row>
    <row r="15" spans="1:10" hidden="1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t="13.5" thickBot="1" x14ac:dyDescent="0.25">
      <c r="A26" s="107" t="s">
        <v>27</v>
      </c>
      <c r="B26" s="108"/>
      <c r="C26" s="108"/>
      <c r="D26" s="108"/>
      <c r="E26" s="108"/>
      <c r="F26" s="108"/>
      <c r="G26" s="109"/>
      <c r="H26" s="27">
        <f>[1]декабрь!$AJ$31+[1]декабрь!$AL$31</f>
        <v>573.08414999999991</v>
      </c>
      <c r="I26" s="8"/>
      <c r="J26" s="8"/>
    </row>
    <row r="27" spans="1:10" ht="15.75" thickBot="1" x14ac:dyDescent="0.3">
      <c r="A27" s="110" t="s">
        <v>28</v>
      </c>
      <c r="B27" s="111"/>
      <c r="C27" s="111"/>
      <c r="D27" s="111"/>
      <c r="E27" s="111"/>
      <c r="F27" s="111"/>
      <c r="G27" s="112"/>
      <c r="H27" s="28">
        <f>SUM(H4:H26)</f>
        <v>19146.164149999997</v>
      </c>
      <c r="I27" s="113"/>
      <c r="J27" s="114"/>
    </row>
    <row r="30" spans="1:10" ht="12.75" customHeight="1" x14ac:dyDescent="0.2">
      <c r="A30" s="78" t="s">
        <v>83</v>
      </c>
      <c r="B30" s="78"/>
      <c r="C30" s="78"/>
      <c r="D30" s="78"/>
      <c r="E30" s="78"/>
    </row>
  </sheetData>
  <mergeCells count="13">
    <mergeCell ref="A26:G26"/>
    <mergeCell ref="A27:G27"/>
    <mergeCell ref="I27:J2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7" sqref="B27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3.25" customHeight="1" x14ac:dyDescent="0.2">
      <c r="A2" s="122" t="s">
        <v>128</v>
      </c>
      <c r="B2" s="122"/>
      <c r="C2" s="122"/>
      <c r="D2" s="122"/>
    </row>
    <row r="3" spans="1:4" ht="24" thickBot="1" x14ac:dyDescent="0.4">
      <c r="A3" s="90"/>
      <c r="B3" s="90"/>
      <c r="C3" s="90"/>
      <c r="D3" s="90"/>
    </row>
    <row r="4" spans="1:4" ht="60" customHeight="1" x14ac:dyDescent="0.2">
      <c r="A4" s="71"/>
      <c r="B4" s="82" t="s">
        <v>62</v>
      </c>
      <c r="C4" s="82" t="s">
        <v>63</v>
      </c>
      <c r="D4" s="82" t="s">
        <v>64</v>
      </c>
    </row>
    <row r="5" spans="1:4" ht="15" customHeight="1" x14ac:dyDescent="0.2">
      <c r="A5" s="75" t="s">
        <v>106</v>
      </c>
      <c r="B5" s="72"/>
      <c r="C5" s="87">
        <v>153622.39999999999</v>
      </c>
      <c r="D5" s="72"/>
    </row>
    <row r="6" spans="1:4" ht="18.75" customHeight="1" x14ac:dyDescent="0.2">
      <c r="A6" s="14" t="s">
        <v>105</v>
      </c>
      <c r="B6" s="81">
        <v>101964</v>
      </c>
      <c r="C6" s="81">
        <v>101642.66</v>
      </c>
      <c r="D6" s="84">
        <v>35385.997580000003</v>
      </c>
    </row>
    <row r="7" spans="1:4" ht="25.5" x14ac:dyDescent="0.2">
      <c r="A7" s="3" t="s">
        <v>66</v>
      </c>
      <c r="B7" s="83">
        <v>0</v>
      </c>
      <c r="C7" s="83"/>
      <c r="D7" s="83">
        <v>18708.96</v>
      </c>
    </row>
    <row r="8" spans="1:4" ht="30" customHeight="1" thickBot="1" x14ac:dyDescent="0.25">
      <c r="A8" s="3" t="s">
        <v>67</v>
      </c>
      <c r="B8" s="83">
        <v>0</v>
      </c>
      <c r="C8" s="83"/>
      <c r="D8" s="84">
        <v>6735.2255999999988</v>
      </c>
    </row>
    <row r="9" spans="1:4" ht="15.75" thickBot="1" x14ac:dyDescent="0.3">
      <c r="A9" s="32" t="s">
        <v>91</v>
      </c>
      <c r="B9" s="85">
        <v>101964</v>
      </c>
      <c r="C9" s="85">
        <v>255265.06</v>
      </c>
      <c r="D9" s="86">
        <v>60830.18318</v>
      </c>
    </row>
    <row r="11" spans="1:4" ht="15.75" hidden="1" customHeight="1" x14ac:dyDescent="0.25">
      <c r="A11" s="105" t="s">
        <v>94</v>
      </c>
      <c r="B11" s="105"/>
      <c r="C11" s="105"/>
      <c r="D11" s="77">
        <v>123618.16538000002</v>
      </c>
    </row>
    <row r="12" spans="1:4" ht="17.25" customHeight="1" x14ac:dyDescent="0.25">
      <c r="A12" s="123" t="s">
        <v>129</v>
      </c>
      <c r="B12" s="123"/>
      <c r="C12" s="123"/>
      <c r="D12" s="88">
        <v>194434.87682</v>
      </c>
    </row>
    <row r="14" spans="1:4" x14ac:dyDescent="0.2">
      <c r="A14" s="106" t="s">
        <v>130</v>
      </c>
      <c r="B14" s="106"/>
      <c r="C14" s="106"/>
      <c r="D14" s="91">
        <v>0</v>
      </c>
    </row>
    <row r="15" spans="1:4" ht="15.75" x14ac:dyDescent="0.25">
      <c r="A15" s="89"/>
      <c r="B15" s="89"/>
      <c r="C15" s="89"/>
      <c r="D15" s="89"/>
    </row>
    <row r="16" spans="1:4" ht="12.75" customHeight="1" x14ac:dyDescent="0.25">
      <c r="A16" s="92" t="s">
        <v>104</v>
      </c>
      <c r="B16" s="92"/>
      <c r="C16" s="92"/>
      <c r="D16" s="78"/>
    </row>
  </sheetData>
  <mergeCells count="4">
    <mergeCell ref="A2:D2"/>
    <mergeCell ref="A11:C11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4" zoomScale="90" zoomScaleNormal="90" workbookViewId="0">
      <selection activeCell="N18" sqref="N18"/>
    </sheetView>
  </sheetViews>
  <sheetFormatPr defaultRowHeight="12.75" x14ac:dyDescent="0.2"/>
  <cols>
    <col min="1" max="1" width="4.5703125" customWidth="1"/>
    <col min="3" max="3" width="11.28515625" customWidth="1"/>
    <col min="4" max="4" width="25.28515625" customWidth="1"/>
    <col min="5" max="5" width="43.5703125" customWidth="1"/>
    <col min="6" max="6" width="17.140625" customWidth="1"/>
    <col min="7" max="7" width="0" hidden="1" customWidth="1"/>
    <col min="8" max="8" width="1.85546875" hidden="1" customWidth="1"/>
  </cols>
  <sheetData>
    <row r="1" spans="1:8" ht="73.5" customHeight="1" thickBot="1" x14ac:dyDescent="0.25">
      <c r="A1" s="128" t="s">
        <v>131</v>
      </c>
      <c r="B1" s="128"/>
      <c r="C1" s="128"/>
      <c r="D1" s="128"/>
      <c r="E1" s="128"/>
      <c r="F1" s="128"/>
      <c r="G1" s="128"/>
      <c r="H1" s="128"/>
    </row>
    <row r="2" spans="1:8" ht="16.5" customHeight="1" x14ac:dyDescent="0.25">
      <c r="A2" s="129" t="s">
        <v>16</v>
      </c>
      <c r="B2" s="131" t="s">
        <v>116</v>
      </c>
      <c r="C2" s="131" t="s">
        <v>117</v>
      </c>
      <c r="D2" s="131" t="s">
        <v>118</v>
      </c>
      <c r="E2" s="131" t="s">
        <v>119</v>
      </c>
      <c r="F2" s="131" t="s">
        <v>120</v>
      </c>
      <c r="G2" s="120" t="s">
        <v>24</v>
      </c>
      <c r="H2" s="121"/>
    </row>
    <row r="3" spans="1:8" ht="29.25" customHeight="1" thickBot="1" x14ac:dyDescent="0.3">
      <c r="A3" s="130"/>
      <c r="B3" s="132"/>
      <c r="C3" s="132"/>
      <c r="D3" s="132"/>
      <c r="E3" s="132"/>
      <c r="F3" s="132"/>
      <c r="G3" s="10" t="s">
        <v>25</v>
      </c>
      <c r="H3" s="11" t="s">
        <v>26</v>
      </c>
    </row>
    <row r="4" spans="1:8" ht="15" x14ac:dyDescent="0.25">
      <c r="A4" s="93">
        <v>1</v>
      </c>
      <c r="B4" s="93">
        <v>2020</v>
      </c>
      <c r="C4" s="93" t="s">
        <v>107</v>
      </c>
      <c r="D4" s="94" t="s">
        <v>108</v>
      </c>
      <c r="E4" s="95" t="s">
        <v>109</v>
      </c>
      <c r="F4" s="96">
        <v>5368</v>
      </c>
      <c r="G4" s="8"/>
      <c r="H4" s="8"/>
    </row>
    <row r="5" spans="1:8" ht="15" x14ac:dyDescent="0.25">
      <c r="A5" s="93">
        <v>2</v>
      </c>
      <c r="B5" s="93">
        <v>2020</v>
      </c>
      <c r="C5" s="93" t="s">
        <v>110</v>
      </c>
      <c r="D5" s="94" t="s">
        <v>111</v>
      </c>
      <c r="E5" s="95" t="s">
        <v>112</v>
      </c>
      <c r="F5" s="96">
        <v>15351</v>
      </c>
      <c r="G5" s="8"/>
      <c r="H5" s="8"/>
    </row>
    <row r="6" spans="1:8" ht="15" x14ac:dyDescent="0.25">
      <c r="A6" s="93">
        <v>3</v>
      </c>
      <c r="B6" s="93">
        <v>2020</v>
      </c>
      <c r="C6" s="93" t="s">
        <v>113</v>
      </c>
      <c r="D6" s="94" t="s">
        <v>108</v>
      </c>
      <c r="E6" s="95" t="s">
        <v>114</v>
      </c>
      <c r="F6" s="96">
        <v>2719</v>
      </c>
      <c r="G6" s="8"/>
      <c r="H6" s="8"/>
    </row>
    <row r="7" spans="1:8" ht="15" x14ac:dyDescent="0.25">
      <c r="A7" s="93">
        <v>4</v>
      </c>
      <c r="B7" s="93">
        <v>2020</v>
      </c>
      <c r="C7" s="93" t="s">
        <v>113</v>
      </c>
      <c r="D7" s="94"/>
      <c r="E7" s="95" t="s">
        <v>115</v>
      </c>
      <c r="F7" s="96">
        <v>980</v>
      </c>
      <c r="G7" s="8"/>
      <c r="H7" s="8"/>
    </row>
    <row r="8" spans="1:8" ht="15" x14ac:dyDescent="0.25">
      <c r="A8" s="93">
        <v>5</v>
      </c>
      <c r="B8" s="93">
        <v>2020</v>
      </c>
      <c r="C8" s="93" t="s">
        <v>102</v>
      </c>
      <c r="D8" s="94" t="s">
        <v>108</v>
      </c>
      <c r="E8" s="95" t="s">
        <v>114</v>
      </c>
      <c r="F8" s="96">
        <v>2719</v>
      </c>
      <c r="G8" s="8"/>
      <c r="H8" s="8"/>
    </row>
    <row r="9" spans="1:8" ht="15" x14ac:dyDescent="0.25">
      <c r="A9" s="93">
        <v>6</v>
      </c>
      <c r="B9" s="93">
        <v>2020</v>
      </c>
      <c r="C9" s="93" t="s">
        <v>102</v>
      </c>
      <c r="D9" s="94" t="s">
        <v>108</v>
      </c>
      <c r="E9" s="95" t="s">
        <v>121</v>
      </c>
      <c r="F9" s="96">
        <v>1754</v>
      </c>
      <c r="G9" s="8"/>
      <c r="H9" s="8"/>
    </row>
    <row r="10" spans="1:8" ht="15" x14ac:dyDescent="0.25">
      <c r="A10" s="93">
        <v>7</v>
      </c>
      <c r="B10" s="93">
        <v>2020</v>
      </c>
      <c r="C10" s="93" t="s">
        <v>102</v>
      </c>
      <c r="D10" s="94" t="s">
        <v>122</v>
      </c>
      <c r="E10" s="95" t="s">
        <v>123</v>
      </c>
      <c r="F10" s="96">
        <v>947</v>
      </c>
      <c r="G10" s="8"/>
      <c r="H10" s="8"/>
    </row>
    <row r="11" spans="1:8" ht="15" x14ac:dyDescent="0.25">
      <c r="A11" s="93">
        <v>8</v>
      </c>
      <c r="B11" s="93">
        <v>2020</v>
      </c>
      <c r="C11" s="93" t="s">
        <v>124</v>
      </c>
      <c r="D11" s="94" t="s">
        <v>125</v>
      </c>
      <c r="E11" s="95" t="s">
        <v>126</v>
      </c>
      <c r="F11" s="96">
        <v>1384</v>
      </c>
      <c r="G11" s="8"/>
      <c r="H11" s="8"/>
    </row>
    <row r="12" spans="1:8" ht="15" x14ac:dyDescent="0.25">
      <c r="A12" s="93">
        <v>9</v>
      </c>
      <c r="B12" s="93">
        <v>2020</v>
      </c>
      <c r="C12" s="93" t="s">
        <v>124</v>
      </c>
      <c r="D12" s="94" t="s">
        <v>125</v>
      </c>
      <c r="E12" s="95" t="s">
        <v>127</v>
      </c>
      <c r="F12" s="96">
        <v>310</v>
      </c>
      <c r="G12" s="8"/>
      <c r="H12" s="8"/>
    </row>
    <row r="13" spans="1:8" ht="15.75" thickBot="1" x14ac:dyDescent="0.3">
      <c r="A13" s="124" t="s">
        <v>27</v>
      </c>
      <c r="B13" s="125"/>
      <c r="C13" s="125"/>
      <c r="D13" s="125"/>
      <c r="E13" s="125"/>
      <c r="F13" s="97">
        <v>3853.9975800000002</v>
      </c>
      <c r="G13" s="8"/>
      <c r="H13" s="8"/>
    </row>
    <row r="14" spans="1:8" ht="15" thickBot="1" x14ac:dyDescent="0.25">
      <c r="A14" s="126" t="s">
        <v>28</v>
      </c>
      <c r="B14" s="127"/>
      <c r="C14" s="127"/>
      <c r="D14" s="127"/>
      <c r="E14" s="127"/>
      <c r="F14" s="98">
        <v>35385.997580000003</v>
      </c>
      <c r="G14" s="113"/>
      <c r="H14" s="114"/>
    </row>
    <row r="15" spans="1:8" ht="15" x14ac:dyDescent="0.25">
      <c r="A15" s="99"/>
      <c r="B15" s="99"/>
      <c r="C15" s="99"/>
      <c r="D15" s="99"/>
      <c r="E15" s="99"/>
      <c r="F15" s="99"/>
    </row>
    <row r="16" spans="1:8" ht="15" x14ac:dyDescent="0.25">
      <c r="A16" s="99"/>
      <c r="B16" s="99"/>
      <c r="C16" s="99"/>
      <c r="D16" s="99"/>
      <c r="E16" s="99"/>
      <c r="F16" s="99"/>
    </row>
    <row r="17" spans="1:6" ht="12.75" customHeight="1" x14ac:dyDescent="0.25">
      <c r="A17" s="100" t="s">
        <v>104</v>
      </c>
      <c r="B17" s="100"/>
      <c r="C17" s="100"/>
      <c r="D17" s="100"/>
      <c r="E17" s="100"/>
      <c r="F17" s="99"/>
    </row>
    <row r="18" spans="1:6" ht="15" x14ac:dyDescent="0.25">
      <c r="A18" s="99"/>
      <c r="B18" s="99"/>
      <c r="C18" s="99"/>
      <c r="D18" s="99"/>
      <c r="E18" s="99"/>
      <c r="F18" s="99"/>
    </row>
    <row r="19" spans="1:6" ht="15" x14ac:dyDescent="0.25">
      <c r="A19" s="99"/>
      <c r="B19" s="99"/>
      <c r="C19" s="99"/>
      <c r="D19" s="99"/>
      <c r="E19" s="99"/>
      <c r="F19" s="99"/>
    </row>
  </sheetData>
  <mergeCells count="11">
    <mergeCell ref="A13:E13"/>
    <mergeCell ref="A14:E14"/>
    <mergeCell ref="G14:H14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33" t="s">
        <v>87</v>
      </c>
      <c r="B3" s="133"/>
      <c r="C3" s="133"/>
      <c r="D3" s="133"/>
    </row>
    <row r="5" spans="1:4" ht="15.75" x14ac:dyDescent="0.25">
      <c r="A5" s="105" t="s">
        <v>82</v>
      </c>
      <c r="B5" s="105"/>
      <c r="C5" s="105"/>
      <c r="D5" s="105"/>
    </row>
    <row r="6" spans="1:4" ht="13.5" thickBot="1" x14ac:dyDescent="0.25"/>
    <row r="7" spans="1:4" ht="48" thickBot="1" x14ac:dyDescent="0.3">
      <c r="A7" s="30"/>
      <c r="B7" s="31" t="s">
        <v>62</v>
      </c>
      <c r="C7" s="31" t="s">
        <v>63</v>
      </c>
      <c r="D7" s="35" t="s">
        <v>64</v>
      </c>
    </row>
    <row r="8" spans="1:4" ht="15" customHeight="1" x14ac:dyDescent="0.2">
      <c r="A8" s="4" t="s">
        <v>65</v>
      </c>
      <c r="B8" s="5">
        <f>'выборка 15'!AG15</f>
        <v>15651.600000000002</v>
      </c>
      <c r="C8" s="5">
        <f>'выборка 15'!AJ15</f>
        <v>7667.4500000000007</v>
      </c>
      <c r="D8" s="36">
        <f>'расход по дому ТО'!H17</f>
        <v>120.82305000000001</v>
      </c>
    </row>
    <row r="9" spans="1:4" ht="33" customHeight="1" x14ac:dyDescent="0.2">
      <c r="A9" s="3" t="s">
        <v>66</v>
      </c>
      <c r="B9" s="2">
        <v>0</v>
      </c>
      <c r="C9" s="2">
        <v>0</v>
      </c>
      <c r="D9" s="36">
        <f>('выборка 15'!B3*1.74)*1</f>
        <v>1354.0331999999999</v>
      </c>
    </row>
    <row r="10" spans="1:4" ht="31.5" customHeight="1" x14ac:dyDescent="0.2">
      <c r="A10" s="3" t="s">
        <v>67</v>
      </c>
      <c r="B10" s="2"/>
      <c r="C10" s="2"/>
      <c r="D10" s="36">
        <f>('выборка 15'!B4*0.15)*1</f>
        <v>116.72699999999999</v>
      </c>
    </row>
    <row r="11" spans="1:4" ht="15" customHeight="1" x14ac:dyDescent="0.2">
      <c r="A11" s="4" t="s">
        <v>68</v>
      </c>
      <c r="B11" s="2">
        <v>0</v>
      </c>
      <c r="C11" s="2">
        <v>0</v>
      </c>
      <c r="D11" s="36"/>
    </row>
    <row r="12" spans="1:4" ht="26.25" customHeight="1" x14ac:dyDescent="0.2">
      <c r="A12" s="3" t="s">
        <v>69</v>
      </c>
      <c r="B12" s="2">
        <v>0</v>
      </c>
      <c r="C12" s="2">
        <v>0</v>
      </c>
      <c r="D12" s="36"/>
    </row>
    <row r="13" spans="1:4" ht="34.5" customHeight="1" thickBot="1" x14ac:dyDescent="0.25">
      <c r="A13" s="37" t="s">
        <v>70</v>
      </c>
      <c r="B13" s="8">
        <v>0</v>
      </c>
      <c r="C13" s="8">
        <v>0</v>
      </c>
      <c r="D13" s="64"/>
    </row>
    <row r="14" spans="1:4" ht="15" customHeight="1" thickBot="1" x14ac:dyDescent="0.3">
      <c r="A14" s="32" t="s">
        <v>78</v>
      </c>
      <c r="B14" s="33">
        <f t="shared" ref="B14:C14" si="0">SUM(B8:B13)</f>
        <v>15651.600000000002</v>
      </c>
      <c r="C14" s="33">
        <f t="shared" si="0"/>
        <v>7667.4500000000007</v>
      </c>
      <c r="D14" s="34">
        <f>SUM(D8:D13)</f>
        <v>1591.5832499999999</v>
      </c>
    </row>
    <row r="15" spans="1:4" ht="15" customHeight="1" x14ac:dyDescent="0.25">
      <c r="A15" s="62"/>
      <c r="B15" s="62"/>
      <c r="C15" s="62"/>
      <c r="D15" s="63"/>
    </row>
    <row r="16" spans="1:4" ht="15.75" x14ac:dyDescent="0.25">
      <c r="A16" s="105" t="s">
        <v>86</v>
      </c>
      <c r="B16" s="105"/>
      <c r="C16" s="105"/>
      <c r="D16" s="105"/>
    </row>
    <row r="17" spans="1:4" ht="15" customHeight="1" x14ac:dyDescent="0.25">
      <c r="A17" s="62"/>
      <c r="B17" s="62"/>
      <c r="C17" s="62"/>
      <c r="D17" s="63"/>
    </row>
    <row r="18" spans="1:4" ht="15" customHeight="1" x14ac:dyDescent="0.25">
      <c r="A18" s="62"/>
      <c r="B18" s="62"/>
      <c r="C18" s="62"/>
      <c r="D18" s="63"/>
    </row>
    <row r="19" spans="1:4" ht="15" customHeight="1" x14ac:dyDescent="0.25">
      <c r="A19" s="62"/>
      <c r="B19" s="62"/>
      <c r="C19" s="62"/>
      <c r="D19" s="63"/>
    </row>
    <row r="20" spans="1:4" ht="15.75" x14ac:dyDescent="0.25">
      <c r="A20" s="105" t="s">
        <v>82</v>
      </c>
      <c r="B20" s="105"/>
      <c r="C20" s="105"/>
      <c r="D20" s="105"/>
    </row>
    <row r="21" spans="1:4" ht="15" customHeight="1" thickBot="1" x14ac:dyDescent="0.3">
      <c r="A21" s="62"/>
      <c r="B21" s="62"/>
      <c r="C21" s="62"/>
      <c r="D21" s="63"/>
    </row>
    <row r="22" spans="1:4" ht="15" customHeight="1" thickBot="1" x14ac:dyDescent="0.25">
      <c r="A22" s="65" t="s">
        <v>79</v>
      </c>
      <c r="B22" s="21">
        <f>'выборка 15'!O15</f>
        <v>1369.6200000000001</v>
      </c>
      <c r="C22" s="21">
        <f>'выборка 15'!P15</f>
        <v>693</v>
      </c>
      <c r="D22" s="66">
        <v>0</v>
      </c>
    </row>
    <row r="24" spans="1:4" ht="15.75" x14ac:dyDescent="0.25">
      <c r="A24" s="105" t="s">
        <v>86</v>
      </c>
      <c r="B24" s="105"/>
      <c r="C24" s="105"/>
      <c r="D24" s="105"/>
    </row>
    <row r="27" spans="1:4" x14ac:dyDescent="0.2">
      <c r="A27" s="103" t="s">
        <v>83</v>
      </c>
      <c r="B27" s="103"/>
      <c r="C27" s="103"/>
      <c r="D27" s="103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35" t="s">
        <v>71</v>
      </c>
      <c r="B2" s="135"/>
      <c r="C2" s="135"/>
      <c r="D2" s="135"/>
      <c r="E2" s="135"/>
      <c r="F2" s="135"/>
      <c r="G2" s="135"/>
      <c r="H2" s="135"/>
    </row>
    <row r="3" spans="1:8" ht="17.25" x14ac:dyDescent="0.3">
      <c r="A3" s="135" t="s">
        <v>80</v>
      </c>
      <c r="B3" s="135"/>
      <c r="C3" s="135"/>
      <c r="D3" s="135"/>
      <c r="E3" s="135"/>
      <c r="F3" s="135"/>
      <c r="G3" s="135"/>
      <c r="H3" s="135"/>
    </row>
    <row r="4" spans="1:8" ht="17.25" x14ac:dyDescent="0.3">
      <c r="A4" s="135" t="s">
        <v>88</v>
      </c>
      <c r="B4" s="135"/>
      <c r="C4" s="135"/>
      <c r="D4" s="135"/>
      <c r="E4" s="135"/>
      <c r="F4" s="135"/>
      <c r="G4" s="135"/>
      <c r="H4" s="135"/>
    </row>
    <row r="5" spans="1:8" ht="13.5" thickBot="1" x14ac:dyDescent="0.25"/>
    <row r="6" spans="1:8" ht="45.75" thickBot="1" x14ac:dyDescent="0.25">
      <c r="A6" s="38" t="s">
        <v>16</v>
      </c>
      <c r="B6" s="39" t="s">
        <v>17</v>
      </c>
      <c r="C6" s="40" t="s">
        <v>18</v>
      </c>
      <c r="D6" s="40" t="s">
        <v>72</v>
      </c>
      <c r="E6" s="40" t="s">
        <v>20</v>
      </c>
      <c r="F6" s="41" t="s">
        <v>73</v>
      </c>
      <c r="G6" s="41" t="s">
        <v>26</v>
      </c>
      <c r="H6" s="7" t="s">
        <v>74</v>
      </c>
    </row>
    <row r="7" spans="1:8" x14ac:dyDescent="0.2">
      <c r="A7" s="42"/>
      <c r="B7" s="43"/>
      <c r="C7" s="44"/>
      <c r="D7" s="45"/>
      <c r="E7" s="46"/>
      <c r="F7" s="47"/>
      <c r="G7" s="47"/>
      <c r="H7" s="48"/>
    </row>
    <row r="8" spans="1:8" x14ac:dyDescent="0.2">
      <c r="A8" s="42"/>
      <c r="B8" s="43"/>
      <c r="C8" s="44"/>
      <c r="D8" s="45"/>
      <c r="E8" s="46"/>
      <c r="F8" s="47"/>
      <c r="G8" s="47"/>
      <c r="H8" s="48"/>
    </row>
    <row r="9" spans="1:8" hidden="1" x14ac:dyDescent="0.2">
      <c r="A9" s="42"/>
      <c r="B9" s="43"/>
      <c r="C9" s="44"/>
      <c r="D9" s="45"/>
      <c r="E9" s="46"/>
      <c r="F9" s="47"/>
      <c r="G9" s="47"/>
      <c r="H9" s="48"/>
    </row>
    <row r="10" spans="1:8" hidden="1" x14ac:dyDescent="0.2">
      <c r="A10" s="42"/>
      <c r="B10" s="43"/>
      <c r="C10" s="44"/>
      <c r="D10" s="45"/>
      <c r="E10" s="46"/>
      <c r="F10" s="47"/>
      <c r="G10" s="47"/>
      <c r="H10" s="48"/>
    </row>
    <row r="11" spans="1:8" hidden="1" x14ac:dyDescent="0.2">
      <c r="A11" s="42"/>
      <c r="B11" s="43"/>
      <c r="C11" s="44"/>
      <c r="D11" s="45"/>
      <c r="E11" s="46"/>
      <c r="F11" s="47"/>
      <c r="G11" s="47"/>
      <c r="H11" s="48"/>
    </row>
    <row r="12" spans="1:8" hidden="1" x14ac:dyDescent="0.2">
      <c r="A12" s="42"/>
      <c r="B12" s="43"/>
      <c r="C12" s="44"/>
      <c r="D12" s="45"/>
      <c r="E12" s="46"/>
      <c r="F12" s="47"/>
      <c r="G12" s="47"/>
      <c r="H12" s="48"/>
    </row>
    <row r="13" spans="1:8" hidden="1" x14ac:dyDescent="0.2">
      <c r="A13" s="42"/>
      <c r="B13" s="43"/>
      <c r="C13" s="44"/>
      <c r="D13" s="45"/>
      <c r="E13" s="46"/>
      <c r="F13" s="47"/>
      <c r="G13" s="47"/>
      <c r="H13" s="48"/>
    </row>
    <row r="14" spans="1:8" hidden="1" x14ac:dyDescent="0.2">
      <c r="A14" s="42"/>
      <c r="B14" s="43"/>
      <c r="C14" s="44"/>
      <c r="D14" s="45"/>
      <c r="E14" s="46"/>
      <c r="F14" s="47"/>
      <c r="G14" s="47"/>
      <c r="H14" s="48"/>
    </row>
    <row r="15" spans="1:8" hidden="1" x14ac:dyDescent="0.2">
      <c r="A15" s="42"/>
      <c r="B15" s="43"/>
      <c r="C15" s="44"/>
      <c r="D15" s="45"/>
      <c r="E15" s="46"/>
      <c r="F15" s="47"/>
      <c r="G15" s="47"/>
      <c r="H15" s="48"/>
    </row>
    <row r="16" spans="1:8" ht="15.75" thickBot="1" x14ac:dyDescent="0.25">
      <c r="A16" s="49"/>
      <c r="B16" s="136" t="s">
        <v>75</v>
      </c>
      <c r="C16" s="137"/>
      <c r="D16" s="137"/>
      <c r="E16" s="137"/>
      <c r="F16" s="137"/>
      <c r="G16" s="138"/>
      <c r="H16" s="50">
        <f>'выборка 15'!AK15+'выборка 15'!AL15</f>
        <v>120.82305000000001</v>
      </c>
    </row>
    <row r="17" spans="1:8" ht="15.75" thickBot="1" x14ac:dyDescent="0.3">
      <c r="A17" s="110" t="s">
        <v>76</v>
      </c>
      <c r="B17" s="111"/>
      <c r="C17" s="111"/>
      <c r="D17" s="51"/>
      <c r="E17" s="51"/>
      <c r="F17" s="51"/>
      <c r="G17" s="51"/>
      <c r="H17" s="52">
        <f>SUM(H7:H16)</f>
        <v>120.82305000000001</v>
      </c>
    </row>
    <row r="18" spans="1:8" x14ac:dyDescent="0.2">
      <c r="A18" s="139"/>
      <c r="B18" s="139"/>
      <c r="C18" s="140"/>
      <c r="D18" s="140"/>
      <c r="E18" s="140"/>
      <c r="F18" s="140"/>
      <c r="G18" s="140"/>
      <c r="H18" s="140"/>
    </row>
    <row r="22" spans="1:8" ht="15" x14ac:dyDescent="0.25">
      <c r="A22" s="134" t="s">
        <v>83</v>
      </c>
      <c r="B22" s="134"/>
      <c r="C22" s="134"/>
      <c r="D22" s="134"/>
      <c r="E22" s="134"/>
      <c r="F22" s="134"/>
      <c r="G22" s="134"/>
      <c r="H22" s="134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ОтчетР и С 2020</vt:lpstr>
      <vt:lpstr>Расход Ри С 2020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2020-03-04T05:56:06Z</cp:lastPrinted>
  <dcterms:created xsi:type="dcterms:W3CDTF">2015-02-24T21:57:31Z</dcterms:created>
  <dcterms:modified xsi:type="dcterms:W3CDTF">2021-02-28T19:48:47Z</dcterms:modified>
</cp:coreProperties>
</file>