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3"/>
  </bookViews>
  <sheets>
    <sheet name="выборка 15" sheetId="3" state="hidden" r:id="rId1"/>
    <sheet name="общий отчет по дому за 15 г" sheetId="1" state="hidden" r:id="rId2"/>
    <sheet name="Р И С отчет 2020" sheetId="9" r:id="rId3"/>
    <sheet name="Р И Срасход 2020" sheetId="10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F9" i="3" l="1"/>
  <c r="H9" i="3" s="1"/>
  <c r="N9" i="3" s="1"/>
  <c r="D10" i="5"/>
  <c r="D9" i="5"/>
  <c r="AE9" i="3"/>
  <c r="Y9" i="3"/>
  <c r="E14" i="5"/>
  <c r="AK14" i="3"/>
  <c r="AK13" i="3"/>
  <c r="AK12" i="3"/>
  <c r="AK11" i="3"/>
  <c r="AK10" i="3"/>
  <c r="AK9" i="3"/>
  <c r="AK8" i="3"/>
  <c r="AK7" i="3"/>
  <c r="AK6" i="3"/>
  <c r="AK5" i="3"/>
  <c r="AK4" i="3"/>
  <c r="AK15" i="3" s="1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0" i="1" s="1"/>
  <c r="V15" i="3"/>
  <c r="W15" i="3"/>
  <c r="C11" i="1" s="1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6" i="1" l="1"/>
  <c r="D6" i="1"/>
  <c r="C22" i="5"/>
  <c r="C14" i="5"/>
  <c r="B22" i="5"/>
  <c r="N15" i="3"/>
  <c r="G16" i="5" l="1"/>
  <c r="D7" i="1"/>
  <c r="C7" i="1"/>
  <c r="G22" i="5"/>
  <c r="G24" i="5"/>
  <c r="E7" i="1" s="1"/>
  <c r="G8" i="5"/>
  <c r="G14" i="5" s="1"/>
  <c r="E6" i="1" l="1"/>
</calcChain>
</file>

<file path=xl/sharedStrings.xml><?xml version="1.0" encoding="utf-8"?>
<sst xmlns="http://schemas.openxmlformats.org/spreadsheetml/2006/main" count="149" uniqueCount="113">
  <si>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</si>
  <si>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</si>
  <si>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</si>
  <si>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</si>
  <si>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</si>
  <si>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</si>
  <si>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</si>
  <si>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</si>
  <si>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</si>
  <si>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</si>
  <si>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</si>
  <si>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</si>
  <si>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</si>
  <si>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</si>
  <si>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</si>
  <si>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</si>
  <si>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</si>
  <si>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</si>
  <si>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</si>
  <si>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</si>
  <si>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</si>
  <si>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</si>
  <si>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</si>
  <si>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</si>
  <si>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</si>
  <si>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</si>
  <si>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</si>
  <si>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</si>
  <si>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</si>
  <si>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</si>
  <si>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</si>
  <si>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</si>
  <si>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</si>
  <si>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</si>
  <si>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</si>
  <si>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</si>
  <si>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</si>
  <si>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</si>
  <si>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</si>
  <si>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</si>
  <si>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</si>
  <si>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</si>
  <si>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</si>
  <si>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</si>
  <si>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</si>
  <si>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</si>
  <si>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</si>
  <si>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</si>
  <si>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</si>
  <si>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</si>
  <si>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</si>
  <si>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</si>
  <si>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</si>
  <si>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</si>
  <si>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</si>
  <si>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</si>
  <si>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</si>
  <si>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</si>
  <si>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</si>
  <si>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</si>
  <si>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</si>
  <si>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</si>
  <si>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</si>
  <si>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</si>
  <si>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</si>
  <si>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</si>
  <si>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</si>
  <si>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</si>
  <si>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</si>
  <si>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</si>
  <si>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</si>
  <si>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</si>
  <si>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</si>
  <si>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</si>
  <si>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Свободы, 3</t>
  </si>
  <si>
    <t>в доме по адресу ул. Свободы, 3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</si>
  <si>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</si>
  <si>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</si>
  <si>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</si>
  <si>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Свободы, 3 за период с 01.06.2015 по 31.07.2015гг.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</si>
  <si>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</si>
  <si>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ул. Свободы, 3</t>
  </si>
  <si>
    <t>Остаток денежных средств дома на 31.07.2015 г</t>
  </si>
  <si>
    <t>Содержание и Ремонт жилья</t>
  </si>
  <si>
    <t>Общая задолженность по всем статьям  на 01.08.2015 г. состовляет: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</si>
  <si>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</si>
  <si>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</si>
  <si>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</si>
  <si>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</si>
  <si>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</si>
  <si>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</si>
  <si>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Переходящее сальдо на 01.01.2020г.</t>
  </si>
  <si>
    <t>апрель</t>
  </si>
  <si>
    <t>МОП</t>
  </si>
  <si>
    <t>дезинфекция</t>
  </si>
  <si>
    <t>май</t>
  </si>
  <si>
    <t>территория</t>
  </si>
  <si>
    <t>покос травы</t>
  </si>
  <si>
    <t>август</t>
  </si>
  <si>
    <t>октябрь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</si>
  <si>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</si>
  <si>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</si>
  <si>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</si>
  <si>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</si>
  <si>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</si>
  <si>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</si>
  <si>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проверка общедомовых вентканалов</t>
  </si>
  <si>
    <t>Информация о собранных и израсходованных денежных средствах по статье "Ремонт и Содержание  Жилья" за период с 01.01.2020 г по 31.12.2020 г по адресу ул.  Свободы,3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</si>
  <si>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</si>
  <si>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01.01.2020 г. состовляет:</t>
  </si>
  <si>
    <t>декабрь</t>
  </si>
  <si>
    <t>изготовление и доставка пескопасты</t>
  </si>
  <si>
    <t>Информация о выполненных работах по статье "Ремонт и  Содержание жилья"  за период с  01.01.2020 г по 31.12.2020 г по адресу  ул. Свободы,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</si>
</sst>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1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9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3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3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Border="1" applyAlignment="1"/>
    <xf numFmtId="2" fontId="0" fillId="0" borderId="4" xfId="0" applyNumberFormat="1" applyBorder="1" applyAlignment="1">
      <alignment vertical="center"/>
    </xf>
    <xf numFmtId="0" fontId="1" fillId="2" borderId="19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horizontal="center" vertical="center"/>
    </xf>
    <xf numFmtId="2" fontId="0" fillId="0" borderId="32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4" fontId="0" fillId="0" borderId="3" xfId="0" applyNumberFormat="1" applyBorder="1"/>
    <xf numFmtId="4" fontId="4" fillId="0" borderId="12" xfId="0" applyNumberFormat="1" applyFont="1" applyBorder="1"/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35" xfId="0" applyNumberFormat="1" applyFont="1" applyBorder="1"/>
    <xf numFmtId="2" fontId="5" fillId="0" borderId="0" xfId="0" applyNumberFormat="1" applyFont="1" applyAlignment="1">
      <alignment wrapText="1"/>
    </xf>
    <xf numFmtId="0" fontId="11" fillId="0" borderId="0" xfId="0" applyFont="1" applyFill="1" applyBorder="1" applyAlignment="1"/>
    <xf numFmtId="0" fontId="13" fillId="0" borderId="18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0" fontId="16" fillId="0" borderId="4" xfId="0" applyFont="1" applyBorder="1"/>
    <xf numFmtId="4" fontId="16" fillId="0" borderId="4" xfId="0" applyNumberFormat="1" applyFont="1" applyBorder="1"/>
    <xf numFmtId="4" fontId="17" fillId="0" borderId="12" xfId="0" applyNumberFormat="1" applyFont="1" applyBorder="1"/>
    <xf numFmtId="0" fontId="16" fillId="0" borderId="0" xfId="0" applyFont="1"/>
    <xf numFmtId="4" fontId="16" fillId="0" borderId="0" xfId="0" applyNumberFormat="1" applyFont="1"/>
    <xf numFmtId="0" fontId="12" fillId="0" borderId="0" xfId="0" applyFont="1" applyBorder="1" applyAlignment="1">
      <alignment horizontal="center" vertical="center" wrapText="1"/>
    </xf>
    <xf numFmtId="0" fontId="13" fillId="0" borderId="38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21</v>
      </c>
      <c r="B2" s="14" t="s">
        <v>22</v>
      </c>
      <c r="C2" s="14" t="s">
        <v>23</v>
      </c>
      <c r="D2" s="14" t="s">
        <v>25</v>
      </c>
      <c r="E2" s="17" t="s">
        <v>32</v>
      </c>
      <c r="F2" s="14" t="s">
        <v>24</v>
      </c>
      <c r="G2" s="14" t="s">
        <v>26</v>
      </c>
      <c r="H2" s="17" t="s">
        <v>33</v>
      </c>
      <c r="I2" s="14" t="s">
        <v>27</v>
      </c>
      <c r="J2" s="14" t="s">
        <v>28</v>
      </c>
      <c r="K2" s="14" t="s">
        <v>50</v>
      </c>
      <c r="L2" s="14" t="s">
        <v>29</v>
      </c>
      <c r="M2" s="17" t="s">
        <v>30</v>
      </c>
      <c r="N2" s="17" t="s">
        <v>31</v>
      </c>
      <c r="O2" s="15" t="s">
        <v>34</v>
      </c>
      <c r="P2" s="15" t="s">
        <v>35</v>
      </c>
      <c r="Q2" s="15" t="s">
        <v>36</v>
      </c>
      <c r="R2" s="15" t="s">
        <v>37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47</v>
      </c>
      <c r="AC2" s="15" t="s">
        <v>48</v>
      </c>
      <c r="AD2" s="16" t="s">
        <v>49</v>
      </c>
      <c r="AE2" s="14" t="s">
        <v>51</v>
      </c>
      <c r="AF2" s="14" t="s">
        <v>25</v>
      </c>
      <c r="AG2" s="17" t="s">
        <v>32</v>
      </c>
      <c r="AH2" s="14" t="s">
        <v>52</v>
      </c>
      <c r="AI2" s="14" t="s">
        <v>26</v>
      </c>
      <c r="AJ2" s="17" t="s">
        <v>33</v>
      </c>
      <c r="AK2" s="17" t="s">
        <v>71</v>
      </c>
      <c r="AL2" s="17" t="s">
        <v>31</v>
      </c>
    </row>
    <row r="3" spans="1:38" x14ac:dyDescent="0.2">
      <c r="A3" s="12" t="s">
        <v>74</v>
      </c>
      <c r="B3" s="5">
        <v>757.57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74</v>
      </c>
      <c r="B4" s="5">
        <v>757.57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74</v>
      </c>
      <c r="B5" s="5">
        <v>757.57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74</v>
      </c>
      <c r="B6" s="5">
        <v>757.57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74</v>
      </c>
      <c r="B7" s="5">
        <v>757.57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74</v>
      </c>
      <c r="B8" s="5">
        <v>757.57</v>
      </c>
      <c r="C8" s="2">
        <v>2765.15</v>
      </c>
      <c r="D8" s="2">
        <v>0</v>
      </c>
      <c r="E8" s="18">
        <f t="shared" si="0"/>
        <v>2765.15</v>
      </c>
      <c r="F8" s="2">
        <v>198.93</v>
      </c>
      <c r="G8" s="2">
        <v>0</v>
      </c>
      <c r="H8" s="18">
        <f t="shared" si="1"/>
        <v>198.93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2.9839500000000001</v>
      </c>
      <c r="O8" s="2">
        <v>424.25</v>
      </c>
      <c r="P8" s="2">
        <v>30.52</v>
      </c>
      <c r="Q8" s="2">
        <v>0</v>
      </c>
      <c r="R8" s="2">
        <v>0</v>
      </c>
      <c r="S8" s="2">
        <v>360</v>
      </c>
      <c r="T8" s="2">
        <v>20</v>
      </c>
      <c r="U8" s="2">
        <v>0</v>
      </c>
      <c r="V8" s="2">
        <v>0</v>
      </c>
      <c r="W8" s="2">
        <v>0</v>
      </c>
      <c r="X8" s="2">
        <v>0</v>
      </c>
      <c r="Y8" s="2">
        <v>1363.63</v>
      </c>
      <c r="Z8" s="2">
        <v>98.1</v>
      </c>
      <c r="AA8" s="2">
        <v>613.65</v>
      </c>
      <c r="AB8" s="2">
        <v>44.15</v>
      </c>
      <c r="AC8" s="2">
        <v>1401.52</v>
      </c>
      <c r="AD8" s="2">
        <v>100.83</v>
      </c>
      <c r="AE8" s="2">
        <v>3166.62</v>
      </c>
      <c r="AF8" s="2">
        <v>0</v>
      </c>
      <c r="AG8" s="18">
        <f t="shared" si="4"/>
        <v>3166.62</v>
      </c>
      <c r="AH8" s="2">
        <v>227.81</v>
      </c>
      <c r="AI8" s="2">
        <v>0</v>
      </c>
      <c r="AJ8" s="18">
        <f t="shared" si="5"/>
        <v>227.81</v>
      </c>
      <c r="AK8" s="50">
        <f t="shared" si="6"/>
        <v>0.66225000000000001</v>
      </c>
      <c r="AL8" s="20">
        <f t="shared" si="7"/>
        <v>3.4171499999999999</v>
      </c>
    </row>
    <row r="9" spans="1:38" x14ac:dyDescent="0.2">
      <c r="A9" s="12" t="s">
        <v>74</v>
      </c>
      <c r="B9" s="5">
        <v>757.57</v>
      </c>
      <c r="C9" s="2">
        <v>0</v>
      </c>
      <c r="D9" s="2">
        <v>0</v>
      </c>
      <c r="E9" s="18">
        <f t="shared" si="0"/>
        <v>0</v>
      </c>
      <c r="F9" s="2">
        <f>2355.25-7.17</f>
        <v>2348.08</v>
      </c>
      <c r="G9" s="2">
        <v>0</v>
      </c>
      <c r="H9" s="18">
        <f t="shared" si="1"/>
        <v>2348.08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35.221199999999996</v>
      </c>
      <c r="O9" s="2">
        <v>454.54</v>
      </c>
      <c r="P9" s="2">
        <v>484.08</v>
      </c>
      <c r="Q9" s="2">
        <v>0</v>
      </c>
      <c r="R9" s="2">
        <v>0</v>
      </c>
      <c r="S9" s="2">
        <v>360</v>
      </c>
      <c r="T9" s="2">
        <v>380</v>
      </c>
      <c r="U9" s="2">
        <v>0</v>
      </c>
      <c r="V9" s="2">
        <v>0</v>
      </c>
      <c r="W9" s="2">
        <v>0</v>
      </c>
      <c r="X9" s="2">
        <v>0</v>
      </c>
      <c r="Y9" s="2">
        <f>1424.24+75.74</f>
        <v>1499.98</v>
      </c>
      <c r="Z9" s="2">
        <v>1566.45</v>
      </c>
      <c r="AA9" s="2">
        <v>886.36</v>
      </c>
      <c r="AB9" s="2">
        <v>761.99</v>
      </c>
      <c r="AC9" s="2">
        <v>1484.87</v>
      </c>
      <c r="AD9" s="2">
        <v>1594.65</v>
      </c>
      <c r="AE9" s="2">
        <f>6075.74-3381.75</f>
        <v>2693.99</v>
      </c>
      <c r="AF9" s="2">
        <v>0</v>
      </c>
      <c r="AG9" s="18">
        <f t="shared" si="4"/>
        <v>2693.99</v>
      </c>
      <c r="AH9" s="2">
        <v>3961.8</v>
      </c>
      <c r="AI9" s="2">
        <v>0</v>
      </c>
      <c r="AJ9" s="18">
        <f t="shared" si="5"/>
        <v>3961.8</v>
      </c>
      <c r="AK9" s="50">
        <f t="shared" si="6"/>
        <v>11.42985</v>
      </c>
      <c r="AL9" s="20">
        <f t="shared" si="7"/>
        <v>59.427</v>
      </c>
    </row>
    <row r="10" spans="1:38" x14ac:dyDescent="0.2">
      <c r="A10" s="12" t="s">
        <v>74</v>
      </c>
      <c r="B10" s="5">
        <v>757.57</v>
      </c>
      <c r="C10" s="2">
        <v>0</v>
      </c>
      <c r="D10" s="2">
        <v>0</v>
      </c>
      <c r="E10" s="18">
        <f t="shared" si="0"/>
        <v>0</v>
      </c>
      <c r="F10" s="2">
        <v>152.57</v>
      </c>
      <c r="G10" s="2">
        <v>0</v>
      </c>
      <c r="H10" s="18">
        <f t="shared" si="1"/>
        <v>152.57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2.2885499999999999</v>
      </c>
      <c r="O10" s="2">
        <v>454.54</v>
      </c>
      <c r="P10" s="2">
        <v>370.46</v>
      </c>
      <c r="Q10" s="2">
        <v>0</v>
      </c>
      <c r="R10" s="2">
        <v>0</v>
      </c>
      <c r="S10" s="2">
        <v>360</v>
      </c>
      <c r="T10" s="2">
        <v>290</v>
      </c>
      <c r="U10" s="2">
        <v>0</v>
      </c>
      <c r="V10" s="2">
        <v>0</v>
      </c>
      <c r="W10" s="2">
        <v>0</v>
      </c>
      <c r="X10" s="2">
        <v>0</v>
      </c>
      <c r="Y10" s="2">
        <v>1424.24</v>
      </c>
      <c r="Z10" s="2">
        <v>1212.22</v>
      </c>
      <c r="AA10" s="2">
        <v>886.36</v>
      </c>
      <c r="AB10" s="2">
        <v>710.62</v>
      </c>
      <c r="AC10" s="2">
        <v>1484.87</v>
      </c>
      <c r="AD10" s="2">
        <v>1211.06</v>
      </c>
      <c r="AE10" s="2">
        <v>6075.74</v>
      </c>
      <c r="AF10" s="2"/>
      <c r="AG10" s="18">
        <f t="shared" si="4"/>
        <v>6075.74</v>
      </c>
      <c r="AH10" s="2">
        <v>2296.17</v>
      </c>
      <c r="AI10" s="2"/>
      <c r="AJ10" s="18">
        <f t="shared" si="5"/>
        <v>2296.17</v>
      </c>
      <c r="AK10" s="50">
        <f t="shared" si="6"/>
        <v>10.6593</v>
      </c>
      <c r="AL10" s="20">
        <f t="shared" si="7"/>
        <v>34.442549999999997</v>
      </c>
    </row>
    <row r="11" spans="1:38" x14ac:dyDescent="0.2">
      <c r="A11" s="12" t="s">
        <v>74</v>
      </c>
      <c r="B11" s="5">
        <v>757.57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74</v>
      </c>
      <c r="B12" s="5">
        <v>757.57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74</v>
      </c>
      <c r="B13" s="5">
        <v>757.57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74</v>
      </c>
      <c r="B14" s="5">
        <v>757.57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20</v>
      </c>
      <c r="B15" s="9">
        <v>0</v>
      </c>
      <c r="C15" s="9">
        <f t="shared" ref="C15:G15" si="8">SUM(C3:C14)</f>
        <v>2765.15</v>
      </c>
      <c r="D15" s="9">
        <f t="shared" si="8"/>
        <v>0</v>
      </c>
      <c r="E15" s="19">
        <f t="shared" si="8"/>
        <v>2765.15</v>
      </c>
      <c r="F15" s="9">
        <f t="shared" si="8"/>
        <v>2699.58</v>
      </c>
      <c r="G15" s="9">
        <f t="shared" si="8"/>
        <v>0</v>
      </c>
      <c r="H15" s="19">
        <f t="shared" ref="H15:AE15" si="9">SUM(H3:H14)</f>
        <v>2699.58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40.493699999999997</v>
      </c>
      <c r="O15" s="10">
        <f t="shared" si="9"/>
        <v>1333.33</v>
      </c>
      <c r="P15" s="9">
        <f t="shared" si="9"/>
        <v>885.06</v>
      </c>
      <c r="Q15" s="9">
        <f t="shared" si="9"/>
        <v>0</v>
      </c>
      <c r="R15" s="9">
        <f t="shared" si="9"/>
        <v>0</v>
      </c>
      <c r="S15" s="9">
        <f t="shared" si="9"/>
        <v>1080</v>
      </c>
      <c r="T15" s="9">
        <f t="shared" si="9"/>
        <v>690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4287.8500000000004</v>
      </c>
      <c r="Z15" s="9">
        <f t="shared" si="9"/>
        <v>2876.77</v>
      </c>
      <c r="AA15" s="9">
        <f t="shared" si="9"/>
        <v>2386.37</v>
      </c>
      <c r="AB15" s="9">
        <f t="shared" si="9"/>
        <v>1516.76</v>
      </c>
      <c r="AC15" s="9">
        <f t="shared" si="9"/>
        <v>4371.26</v>
      </c>
      <c r="AD15" s="11">
        <f t="shared" si="9"/>
        <v>2906.54</v>
      </c>
      <c r="AE15" s="9">
        <f t="shared" si="9"/>
        <v>11936.349999999999</v>
      </c>
      <c r="AF15" s="9"/>
      <c r="AG15" s="19">
        <f>SUM(AG3:AG14)</f>
        <v>11936.349999999999</v>
      </c>
      <c r="AH15" s="9">
        <f>SUM(AH3:AH14)</f>
        <v>6485.7800000000007</v>
      </c>
      <c r="AI15" s="9"/>
      <c r="AJ15" s="19">
        <f>SUM(AJ3:AJ14)</f>
        <v>6485.7800000000007</v>
      </c>
      <c r="AK15" s="19">
        <f t="shared" ref="AK15" si="10">SUM(AK3:AK14)</f>
        <v>22.7514</v>
      </c>
      <c r="AL15" s="21">
        <f t="shared" ref="AL15" si="11">SUM(AL3:AL14)</f>
        <v>97.286699999999996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31.140625" customWidth="1"/>
    <col min="3" max="3" width="20.140625" customWidth="1"/>
    <col min="4" max="4" width="20.42578125" customWidth="1"/>
    <col min="5" max="5" width="17.7109375" customWidth="1"/>
  </cols>
  <sheetData>
    <row r="2" spans="2:8" ht="51.75" customHeight="1" x14ac:dyDescent="0.4">
      <c r="B2" s="97" t="s">
        <v>12</v>
      </c>
      <c r="C2" s="97"/>
      <c r="D2" s="97"/>
      <c r="E2" s="97"/>
    </row>
    <row r="3" spans="2:8" ht="26.25" customHeight="1" x14ac:dyDescent="0.35">
      <c r="B3" s="96" t="s">
        <v>79</v>
      </c>
      <c r="C3" s="96"/>
      <c r="D3" s="96"/>
      <c r="E3" s="96"/>
      <c r="F3" s="1"/>
      <c r="G3" s="1"/>
      <c r="H3" s="1"/>
    </row>
    <row r="4" spans="2:8" ht="30" customHeight="1" thickBot="1" x14ac:dyDescent="0.25">
      <c r="B4" s="96"/>
      <c r="C4" s="96"/>
      <c r="D4" s="96"/>
      <c r="E4" s="96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83</v>
      </c>
      <c r="C6" s="53" t="e">
        <f>#REF!</f>
        <v>#REF!</v>
      </c>
      <c r="D6" s="53" t="e">
        <f>#REF!</f>
        <v>#REF!</v>
      </c>
      <c r="E6" s="64" t="e">
        <f>#REF!</f>
        <v>#REF!</v>
      </c>
    </row>
    <row r="7" spans="2:8" ht="25.5" x14ac:dyDescent="0.2">
      <c r="B7" s="54" t="s">
        <v>1</v>
      </c>
      <c r="C7" s="2">
        <f>'отчет сод. жилья'!B22</f>
        <v>1333.33</v>
      </c>
      <c r="D7" s="22">
        <f>'отчет сод. жилья'!C22</f>
        <v>885.06</v>
      </c>
      <c r="E7" s="65">
        <f>'отчет сод. жилья'!G24</f>
        <v>885.06</v>
      </c>
    </row>
    <row r="8" spans="2:8" ht="38.25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x14ac:dyDescent="0.2">
      <c r="B10" s="54" t="s">
        <v>4</v>
      </c>
      <c r="C10" s="2">
        <f>'выборка 15'!U15</f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f>'выборка 15'!W15</f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4287.8500000000004</v>
      </c>
      <c r="D12" s="2">
        <f>'выборка 15'!Z15</f>
        <v>2876.77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2386.37</v>
      </c>
      <c r="D14" s="2">
        <f>'выборка 15'!AB15</f>
        <v>1516.76</v>
      </c>
      <c r="E14" s="55">
        <f>D14</f>
        <v>1516.76</v>
      </c>
    </row>
    <row r="15" spans="2:8" ht="26.25" thickBot="1" x14ac:dyDescent="0.25">
      <c r="B15" s="56" t="s">
        <v>9</v>
      </c>
      <c r="C15" s="57">
        <f>'выборка 15'!AC15</f>
        <v>4371.26</v>
      </c>
      <c r="D15" s="57">
        <f>'выборка 15'!AD15</f>
        <v>2906.54</v>
      </c>
      <c r="E15" s="58">
        <v>0</v>
      </c>
    </row>
    <row r="17" spans="2:5" ht="19.5" customHeight="1" x14ac:dyDescent="0.2">
      <c r="B17" s="66" t="s">
        <v>77</v>
      </c>
      <c r="C17" s="66"/>
      <c r="D17" s="66"/>
      <c r="E17" s="66"/>
    </row>
    <row r="19" spans="2:5" x14ac:dyDescent="0.2">
      <c r="B19" s="67" t="s">
        <v>84</v>
      </c>
      <c r="C19" s="67"/>
      <c r="D19" s="67"/>
      <c r="E19" s="67">
        <v>782.73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B28" sqref="B28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4.75" customHeight="1" x14ac:dyDescent="0.2">
      <c r="A2" s="98" t="s">
        <v>107</v>
      </c>
      <c r="B2" s="98"/>
      <c r="C2" s="98"/>
      <c r="D2" s="98"/>
    </row>
    <row r="3" spans="1:4" ht="23.25" x14ac:dyDescent="0.35">
      <c r="A3" s="72"/>
      <c r="B3" s="72"/>
      <c r="C3" s="72"/>
      <c r="D3" s="72"/>
    </row>
    <row r="4" spans="1:4" ht="13.5" thickBot="1" x14ac:dyDescent="0.25"/>
    <row r="5" spans="1:4" ht="31.5" x14ac:dyDescent="0.2">
      <c r="A5" s="74"/>
      <c r="B5" s="75" t="s">
        <v>53</v>
      </c>
      <c r="C5" s="75" t="s">
        <v>54</v>
      </c>
      <c r="D5" s="75" t="s">
        <v>55</v>
      </c>
    </row>
    <row r="6" spans="1:4" ht="18.75" customHeight="1" x14ac:dyDescent="0.2">
      <c r="A6" s="76" t="s">
        <v>91</v>
      </c>
      <c r="B6" s="77"/>
      <c r="C6" s="78">
        <v>197880.59552999999</v>
      </c>
      <c r="D6" s="77"/>
    </row>
    <row r="7" spans="1:4" ht="23.25" customHeight="1" x14ac:dyDescent="0.2">
      <c r="A7" s="12" t="s">
        <v>85</v>
      </c>
      <c r="B7" s="68">
        <v>97962.96</v>
      </c>
      <c r="C7" s="68">
        <v>92981.890000000014</v>
      </c>
      <c r="D7" s="79">
        <v>17446.119780000001</v>
      </c>
    </row>
    <row r="8" spans="1:4" ht="25.5" x14ac:dyDescent="0.2">
      <c r="A8" s="3" t="s">
        <v>60</v>
      </c>
      <c r="B8" s="80">
        <v>0</v>
      </c>
      <c r="C8" s="80"/>
      <c r="D8" s="80">
        <v>18174.96</v>
      </c>
    </row>
    <row r="9" spans="1:4" ht="30.75" customHeight="1" thickBot="1" x14ac:dyDescent="0.25">
      <c r="A9" s="3" t="s">
        <v>61</v>
      </c>
      <c r="B9" s="80">
        <v>0</v>
      </c>
      <c r="C9" s="80"/>
      <c r="D9" s="79">
        <v>6542.9856000000009</v>
      </c>
    </row>
    <row r="10" spans="1:4" ht="15.75" thickBot="1" x14ac:dyDescent="0.3">
      <c r="A10" s="26" t="s">
        <v>86</v>
      </c>
      <c r="B10" s="69">
        <v>97962.96</v>
      </c>
      <c r="C10" s="69">
        <v>290862.48553000001</v>
      </c>
      <c r="D10" s="81">
        <v>42164.06538</v>
      </c>
    </row>
    <row r="12" spans="1:4" ht="15.75" hidden="1" x14ac:dyDescent="0.25">
      <c r="A12" s="99" t="s">
        <v>87</v>
      </c>
      <c r="B12" s="99"/>
      <c r="C12" s="99"/>
      <c r="D12" s="82">
        <v>190708.58729</v>
      </c>
    </row>
    <row r="13" spans="1:4" ht="15" x14ac:dyDescent="0.25">
      <c r="A13" s="100" t="s">
        <v>108</v>
      </c>
      <c r="B13" s="100"/>
      <c r="C13" s="100"/>
      <c r="D13" s="70">
        <v>248698.42015000002</v>
      </c>
    </row>
    <row r="15" spans="1:4" ht="15.75" x14ac:dyDescent="0.25">
      <c r="A15" s="73"/>
      <c r="B15" s="73"/>
      <c r="C15" s="73"/>
      <c r="D15" s="73"/>
    </row>
    <row r="16" spans="1:4" x14ac:dyDescent="0.2">
      <c r="A16" s="101" t="s">
        <v>109</v>
      </c>
      <c r="B16" s="101"/>
      <c r="C16" s="101"/>
      <c r="D16" s="71">
        <v>32386.880000000001</v>
      </c>
    </row>
    <row r="17" spans="1:4" ht="15.75" x14ac:dyDescent="0.25">
      <c r="A17" s="73"/>
      <c r="B17" s="73"/>
      <c r="C17" s="73"/>
      <c r="D17" s="73"/>
    </row>
    <row r="18" spans="1:4" ht="12.75" customHeight="1" x14ac:dyDescent="0.25">
      <c r="A18" s="83" t="s">
        <v>88</v>
      </c>
      <c r="B18" s="83"/>
      <c r="C18" s="83"/>
      <c r="D18" s="66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5" sqref="I5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32.140625" customWidth="1"/>
    <col min="6" max="6" width="16.140625" customWidth="1"/>
    <col min="7" max="7" width="0" hidden="1" customWidth="1"/>
    <col min="8" max="8" width="2.5703125" hidden="1" customWidth="1"/>
  </cols>
  <sheetData>
    <row r="1" spans="1:8" ht="87.75" customHeight="1" thickBot="1" x14ac:dyDescent="0.25">
      <c r="A1" s="108" t="s">
        <v>112</v>
      </c>
      <c r="B1" s="108"/>
      <c r="C1" s="108"/>
      <c r="D1" s="108"/>
      <c r="E1" s="108"/>
      <c r="F1" s="108"/>
      <c r="G1" s="109"/>
      <c r="H1" s="109"/>
    </row>
    <row r="2" spans="1:8" ht="20.25" customHeight="1" thickBot="1" x14ac:dyDescent="0.25">
      <c r="A2" s="94"/>
      <c r="B2" s="94"/>
      <c r="C2" s="94"/>
      <c r="D2" s="94"/>
      <c r="E2" s="94"/>
      <c r="F2" s="94"/>
      <c r="G2" s="94"/>
      <c r="H2" s="94"/>
    </row>
    <row r="3" spans="1:8" ht="15.75" x14ac:dyDescent="0.25">
      <c r="A3" s="110" t="s">
        <v>14</v>
      </c>
      <c r="B3" s="112" t="s">
        <v>100</v>
      </c>
      <c r="C3" s="112" t="s">
        <v>101</v>
      </c>
      <c r="D3" s="112" t="s">
        <v>102</v>
      </c>
      <c r="E3" s="112" t="s">
        <v>103</v>
      </c>
      <c r="F3" s="112" t="s">
        <v>104</v>
      </c>
      <c r="G3" s="114" t="s">
        <v>89</v>
      </c>
      <c r="H3" s="115"/>
    </row>
    <row r="4" spans="1:8" ht="16.5" thickBot="1" x14ac:dyDescent="0.3">
      <c r="A4" s="111"/>
      <c r="B4" s="113"/>
      <c r="C4" s="113"/>
      <c r="D4" s="113"/>
      <c r="E4" s="113"/>
      <c r="F4" s="113"/>
      <c r="G4" s="95" t="s">
        <v>90</v>
      </c>
      <c r="H4" s="84" t="s">
        <v>18</v>
      </c>
    </row>
    <row r="5" spans="1:8" x14ac:dyDescent="0.2">
      <c r="A5" s="85">
        <v>1</v>
      </c>
      <c r="B5" s="85">
        <v>2020</v>
      </c>
      <c r="C5" s="85" t="s">
        <v>92</v>
      </c>
      <c r="D5" s="86" t="s">
        <v>93</v>
      </c>
      <c r="E5" s="87" t="s">
        <v>94</v>
      </c>
      <c r="F5" s="88">
        <v>1452</v>
      </c>
      <c r="G5" s="89"/>
      <c r="H5" s="89"/>
    </row>
    <row r="6" spans="1:8" x14ac:dyDescent="0.2">
      <c r="A6" s="85">
        <v>2</v>
      </c>
      <c r="B6" s="85">
        <v>2020</v>
      </c>
      <c r="C6" s="85" t="s">
        <v>95</v>
      </c>
      <c r="D6" s="86" t="s">
        <v>96</v>
      </c>
      <c r="E6" s="87" t="s">
        <v>97</v>
      </c>
      <c r="F6" s="88">
        <v>3556</v>
      </c>
      <c r="G6" s="89"/>
      <c r="H6" s="89"/>
    </row>
    <row r="7" spans="1:8" x14ac:dyDescent="0.2">
      <c r="A7" s="85">
        <v>3</v>
      </c>
      <c r="B7" s="85">
        <v>2020</v>
      </c>
      <c r="C7" s="85" t="s">
        <v>95</v>
      </c>
      <c r="D7" s="86" t="s">
        <v>93</v>
      </c>
      <c r="E7" s="87" t="s">
        <v>94</v>
      </c>
      <c r="F7" s="88">
        <v>728</v>
      </c>
      <c r="G7" s="89"/>
      <c r="H7" s="89"/>
    </row>
    <row r="8" spans="1:8" x14ac:dyDescent="0.2">
      <c r="A8" s="85">
        <v>4</v>
      </c>
      <c r="B8" s="85">
        <v>2020</v>
      </c>
      <c r="C8" s="85" t="s">
        <v>98</v>
      </c>
      <c r="D8" s="86" t="s">
        <v>96</v>
      </c>
      <c r="E8" s="87" t="s">
        <v>97</v>
      </c>
      <c r="F8" s="88">
        <v>3686</v>
      </c>
      <c r="G8" s="89"/>
      <c r="H8" s="89"/>
    </row>
    <row r="9" spans="1:8" x14ac:dyDescent="0.2">
      <c r="A9" s="85">
        <v>5</v>
      </c>
      <c r="B9" s="85">
        <v>2020</v>
      </c>
      <c r="C9" s="85" t="s">
        <v>99</v>
      </c>
      <c r="D9" s="86" t="s">
        <v>93</v>
      </c>
      <c r="E9" s="87" t="s">
        <v>94</v>
      </c>
      <c r="F9" s="88">
        <v>968</v>
      </c>
      <c r="G9" s="89"/>
      <c r="H9" s="89"/>
    </row>
    <row r="10" spans="1:8" x14ac:dyDescent="0.2">
      <c r="A10" s="85">
        <v>6</v>
      </c>
      <c r="B10" s="85">
        <v>2020</v>
      </c>
      <c r="C10" s="85" t="s">
        <v>105</v>
      </c>
      <c r="D10" s="86"/>
      <c r="E10" s="87" t="s">
        <v>106</v>
      </c>
      <c r="F10" s="88">
        <v>1120</v>
      </c>
      <c r="G10" s="89"/>
      <c r="H10" s="89"/>
    </row>
    <row r="11" spans="1:8" x14ac:dyDescent="0.2">
      <c r="A11" s="85">
        <v>7</v>
      </c>
      <c r="B11" s="85">
        <v>2020</v>
      </c>
      <c r="C11" s="85" t="s">
        <v>110</v>
      </c>
      <c r="D11" s="86" t="s">
        <v>96</v>
      </c>
      <c r="E11" s="87" t="s">
        <v>111</v>
      </c>
      <c r="F11" s="88">
        <v>1750</v>
      </c>
      <c r="G11" s="89"/>
      <c r="H11" s="89"/>
    </row>
    <row r="12" spans="1:8" ht="13.5" thickBot="1" x14ac:dyDescent="0.25">
      <c r="A12" s="102" t="s">
        <v>19</v>
      </c>
      <c r="B12" s="103"/>
      <c r="C12" s="103"/>
      <c r="D12" s="103"/>
      <c r="E12" s="103"/>
      <c r="F12" s="90">
        <v>4186.11978</v>
      </c>
      <c r="G12" s="89"/>
      <c r="H12" s="89"/>
    </row>
    <row r="13" spans="1:8" ht="15" thickBot="1" x14ac:dyDescent="0.25">
      <c r="A13" s="104" t="s">
        <v>20</v>
      </c>
      <c r="B13" s="105"/>
      <c r="C13" s="105"/>
      <c r="D13" s="105"/>
      <c r="E13" s="105"/>
      <c r="F13" s="91">
        <v>17446.119780000001</v>
      </c>
      <c r="G13" s="106"/>
      <c r="H13" s="107"/>
    </row>
    <row r="14" spans="1:8" x14ac:dyDescent="0.2">
      <c r="A14" s="92"/>
      <c r="B14" s="92"/>
      <c r="C14" s="92"/>
      <c r="D14" s="92"/>
      <c r="E14" s="92"/>
      <c r="F14" s="93"/>
      <c r="G14" s="92"/>
      <c r="H14" s="92"/>
    </row>
    <row r="16" spans="1:8" ht="12.75" customHeight="1" x14ac:dyDescent="0.25">
      <c r="A16" s="83" t="s">
        <v>88</v>
      </c>
      <c r="B16" s="83"/>
      <c r="C16" s="83"/>
      <c r="D16" s="83"/>
      <c r="E16" s="83"/>
    </row>
  </sheetData>
  <mergeCells count="11">
    <mergeCell ref="A12:E12"/>
    <mergeCell ref="A13:E13"/>
    <mergeCell ref="G13:H13"/>
    <mergeCell ref="A1:H1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G21" sqref="G21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16" t="s">
        <v>81</v>
      </c>
      <c r="B3" s="116"/>
      <c r="C3" s="116"/>
      <c r="D3" s="116"/>
      <c r="E3" s="116"/>
      <c r="F3" s="116"/>
      <c r="G3" s="116"/>
    </row>
    <row r="5" spans="1:7" ht="15.75" x14ac:dyDescent="0.25">
      <c r="A5" s="99" t="s">
        <v>76</v>
      </c>
      <c r="B5" s="99"/>
      <c r="C5" s="99"/>
      <c r="D5" s="99"/>
      <c r="E5" s="99"/>
      <c r="F5" s="99"/>
      <c r="G5" s="23">
        <v>9384.8799999999992</v>
      </c>
    </row>
    <row r="6" spans="1:7" ht="13.5" thickBot="1" x14ac:dyDescent="0.25"/>
    <row r="7" spans="1:7" ht="63.75" thickBot="1" x14ac:dyDescent="0.3">
      <c r="A7" s="24"/>
      <c r="B7" s="25" t="s">
        <v>53</v>
      </c>
      <c r="C7" s="25" t="s">
        <v>54</v>
      </c>
      <c r="D7" s="30" t="s">
        <v>55</v>
      </c>
      <c r="E7" s="25" t="s">
        <v>56</v>
      </c>
      <c r="F7" s="25" t="s">
        <v>57</v>
      </c>
      <c r="G7" s="31" t="s">
        <v>58</v>
      </c>
    </row>
    <row r="8" spans="1:7" ht="15" customHeight="1" x14ac:dyDescent="0.2">
      <c r="A8" s="4" t="s">
        <v>59</v>
      </c>
      <c r="B8" s="5">
        <f>'выборка 15'!AG15</f>
        <v>11936.349999999999</v>
      </c>
      <c r="C8" s="5">
        <f>'выборка 15'!AJ15</f>
        <v>6485.7800000000007</v>
      </c>
      <c r="D8" s="32">
        <f>'расход по дому ТО'!H17</f>
        <v>120.0381</v>
      </c>
      <c r="E8" s="5">
        <v>-3916.27</v>
      </c>
      <c r="F8" s="5"/>
      <c r="G8" s="118">
        <f>C14-D14</f>
        <v>3502.1273000000001</v>
      </c>
    </row>
    <row r="9" spans="1:7" ht="33" customHeight="1" x14ac:dyDescent="0.2">
      <c r="A9" s="3" t="s">
        <v>60</v>
      </c>
      <c r="B9" s="2">
        <v>0</v>
      </c>
      <c r="C9" s="2">
        <v>0</v>
      </c>
      <c r="D9" s="32">
        <f>('выборка 15'!B3*1.74)*2</f>
        <v>2636.3436000000002</v>
      </c>
      <c r="E9" s="2"/>
      <c r="F9" s="2"/>
      <c r="G9" s="119"/>
    </row>
    <row r="10" spans="1:7" ht="31.5" customHeight="1" x14ac:dyDescent="0.2">
      <c r="A10" s="3" t="s">
        <v>61</v>
      </c>
      <c r="B10" s="2"/>
      <c r="C10" s="2"/>
      <c r="D10" s="32">
        <f>('выборка 15'!B4*0.15)*2</f>
        <v>227.27100000000002</v>
      </c>
      <c r="E10" s="2"/>
      <c r="F10" s="2"/>
      <c r="G10" s="119"/>
    </row>
    <row r="11" spans="1:7" ht="15" customHeight="1" x14ac:dyDescent="0.2">
      <c r="A11" s="4" t="s">
        <v>62</v>
      </c>
      <c r="B11" s="2">
        <v>0</v>
      </c>
      <c r="C11" s="2">
        <v>0</v>
      </c>
      <c r="D11" s="32"/>
      <c r="E11" s="2"/>
      <c r="F11" s="2"/>
      <c r="G11" s="119"/>
    </row>
    <row r="12" spans="1:7" ht="26.25" customHeight="1" x14ac:dyDescent="0.2">
      <c r="A12" s="3" t="s">
        <v>63</v>
      </c>
      <c r="B12" s="2">
        <v>0</v>
      </c>
      <c r="C12" s="2">
        <v>0</v>
      </c>
      <c r="D12" s="32"/>
      <c r="E12" s="2"/>
      <c r="F12" s="2"/>
      <c r="G12" s="119"/>
    </row>
    <row r="13" spans="1:7" ht="34.5" customHeight="1" thickBot="1" x14ac:dyDescent="0.25">
      <c r="A13" s="33" t="s">
        <v>64</v>
      </c>
      <c r="B13" s="8">
        <v>0</v>
      </c>
      <c r="C13" s="8">
        <v>0</v>
      </c>
      <c r="D13" s="60"/>
      <c r="E13" s="8"/>
      <c r="F13" s="8"/>
      <c r="G13" s="119"/>
    </row>
    <row r="14" spans="1:7" ht="15" customHeight="1" thickBot="1" x14ac:dyDescent="0.3">
      <c r="A14" s="26" t="s">
        <v>72</v>
      </c>
      <c r="B14" s="27">
        <f t="shared" ref="B14:C14" si="0">SUM(B8:B13)</f>
        <v>11936.349999999999</v>
      </c>
      <c r="C14" s="27">
        <f t="shared" si="0"/>
        <v>6485.7800000000007</v>
      </c>
      <c r="D14" s="28">
        <f>SUM(D8:D13)</f>
        <v>2983.6527000000006</v>
      </c>
      <c r="E14" s="27">
        <f>SUM(E8:E13)</f>
        <v>-3916.27</v>
      </c>
      <c r="F14" s="27"/>
      <c r="G14" s="51">
        <f>SUM(G8)</f>
        <v>3502.1273000000001</v>
      </c>
    </row>
    <row r="15" spans="1:7" ht="15" customHeight="1" x14ac:dyDescent="0.25">
      <c r="A15" s="59"/>
      <c r="B15" s="59"/>
      <c r="C15" s="59"/>
      <c r="D15" s="59"/>
      <c r="E15" s="59"/>
      <c r="F15" s="59"/>
      <c r="G15" s="59"/>
    </row>
    <row r="16" spans="1:7" ht="15.75" x14ac:dyDescent="0.25">
      <c r="A16" s="99" t="s">
        <v>82</v>
      </c>
      <c r="B16" s="99"/>
      <c r="C16" s="99"/>
      <c r="D16" s="99"/>
      <c r="E16" s="99"/>
      <c r="F16" s="99"/>
      <c r="G16" s="29">
        <f>G5+C14-D14</f>
        <v>12887.007299999999</v>
      </c>
    </row>
    <row r="17" spans="1:7" ht="15" customHeight="1" x14ac:dyDescent="0.25">
      <c r="A17" s="59"/>
      <c r="B17" s="59"/>
      <c r="C17" s="59"/>
      <c r="D17" s="59"/>
      <c r="E17" s="59"/>
      <c r="F17" s="59"/>
      <c r="G17" s="59"/>
    </row>
    <row r="18" spans="1:7" ht="15" customHeight="1" x14ac:dyDescent="0.25">
      <c r="A18" s="59"/>
      <c r="B18" s="59"/>
      <c r="C18" s="59"/>
      <c r="D18" s="59"/>
      <c r="E18" s="59"/>
      <c r="F18" s="59"/>
      <c r="G18" s="59"/>
    </row>
    <row r="19" spans="1:7" ht="15" customHeight="1" x14ac:dyDescent="0.25">
      <c r="A19" s="59"/>
      <c r="B19" s="59"/>
      <c r="C19" s="59"/>
      <c r="D19" s="59"/>
      <c r="E19" s="59"/>
      <c r="F19" s="59"/>
      <c r="G19" s="59"/>
    </row>
    <row r="20" spans="1:7" ht="15.75" x14ac:dyDescent="0.25">
      <c r="A20" s="99" t="s">
        <v>76</v>
      </c>
      <c r="B20" s="99"/>
      <c r="C20" s="99"/>
      <c r="D20" s="99"/>
      <c r="E20" s="99"/>
      <c r="F20" s="99"/>
      <c r="G20" s="29">
        <v>0</v>
      </c>
    </row>
    <row r="21" spans="1:7" ht="15" customHeight="1" thickBot="1" x14ac:dyDescent="0.3">
      <c r="A21" s="59"/>
      <c r="B21" s="59"/>
      <c r="C21" s="59"/>
      <c r="D21" s="59"/>
      <c r="E21" s="59"/>
      <c r="F21" s="59"/>
      <c r="G21" s="59"/>
    </row>
    <row r="22" spans="1:7" ht="15" customHeight="1" thickBot="1" x14ac:dyDescent="0.25">
      <c r="A22" s="61" t="s">
        <v>73</v>
      </c>
      <c r="B22" s="19">
        <f>'выборка 15'!O15</f>
        <v>1333.33</v>
      </c>
      <c r="C22" s="19">
        <f>'выборка 15'!P15</f>
        <v>885.06</v>
      </c>
      <c r="D22" s="62">
        <v>0</v>
      </c>
      <c r="E22" s="19">
        <v>-90.35</v>
      </c>
      <c r="F22" s="19">
        <v>0</v>
      </c>
      <c r="G22" s="63">
        <f>C22-D22</f>
        <v>885.06</v>
      </c>
    </row>
    <row r="23" spans="1:7" x14ac:dyDescent="0.2">
      <c r="G23" s="34"/>
    </row>
    <row r="24" spans="1:7" ht="15.75" x14ac:dyDescent="0.25">
      <c r="A24" s="99" t="s">
        <v>82</v>
      </c>
      <c r="B24" s="99"/>
      <c r="C24" s="99"/>
      <c r="D24" s="99"/>
      <c r="E24" s="99"/>
      <c r="F24" s="99"/>
      <c r="G24" s="29">
        <f>G20+C22-D22</f>
        <v>885.06</v>
      </c>
    </row>
    <row r="27" spans="1:7" x14ac:dyDescent="0.2">
      <c r="A27" s="117" t="s">
        <v>78</v>
      </c>
      <c r="B27" s="117"/>
      <c r="C27" s="117"/>
      <c r="D27" s="117"/>
      <c r="E27" s="117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21" t="s">
        <v>65</v>
      </c>
      <c r="B2" s="121"/>
      <c r="C2" s="121"/>
      <c r="D2" s="121"/>
      <c r="E2" s="121"/>
      <c r="F2" s="121"/>
      <c r="G2" s="121"/>
      <c r="H2" s="121"/>
    </row>
    <row r="3" spans="1:8" ht="17.25" x14ac:dyDescent="0.3">
      <c r="A3" s="121" t="s">
        <v>75</v>
      </c>
      <c r="B3" s="121"/>
      <c r="C3" s="121"/>
      <c r="D3" s="121"/>
      <c r="E3" s="121"/>
      <c r="F3" s="121"/>
      <c r="G3" s="121"/>
      <c r="H3" s="121"/>
    </row>
    <row r="4" spans="1:8" ht="17.25" x14ac:dyDescent="0.3">
      <c r="A4" s="121" t="s">
        <v>80</v>
      </c>
      <c r="B4" s="121"/>
      <c r="C4" s="121"/>
      <c r="D4" s="121"/>
      <c r="E4" s="121"/>
      <c r="F4" s="121"/>
      <c r="G4" s="121"/>
      <c r="H4" s="121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66</v>
      </c>
      <c r="E6" s="37" t="s">
        <v>17</v>
      </c>
      <c r="F6" s="38" t="s">
        <v>67</v>
      </c>
      <c r="G6" s="38" t="s">
        <v>18</v>
      </c>
      <c r="H6" s="7" t="s">
        <v>68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22" t="s">
        <v>69</v>
      </c>
      <c r="C16" s="123"/>
      <c r="D16" s="123"/>
      <c r="E16" s="123"/>
      <c r="F16" s="123"/>
      <c r="G16" s="124"/>
      <c r="H16" s="47">
        <f>'выборка 15'!AK15+'выборка 15'!AL15</f>
        <v>120.0381</v>
      </c>
    </row>
    <row r="17" spans="1:8" ht="15.75" thickBot="1" x14ac:dyDescent="0.3">
      <c r="A17" s="125" t="s">
        <v>70</v>
      </c>
      <c r="B17" s="126"/>
      <c r="C17" s="126"/>
      <c r="D17" s="48"/>
      <c r="E17" s="48"/>
      <c r="F17" s="48"/>
      <c r="G17" s="48"/>
      <c r="H17" s="49">
        <f>SUM(H7:H16)</f>
        <v>120.0381</v>
      </c>
    </row>
    <row r="18" spans="1:8" x14ac:dyDescent="0.2">
      <c r="A18" s="127"/>
      <c r="B18" s="127"/>
      <c r="C18" s="128"/>
      <c r="D18" s="128"/>
      <c r="E18" s="128"/>
      <c r="F18" s="128"/>
      <c r="G18" s="128"/>
      <c r="H18" s="128"/>
    </row>
    <row r="22" spans="1:8" ht="15" x14ac:dyDescent="0.25">
      <c r="A22" s="120" t="s">
        <v>77</v>
      </c>
      <c r="B22" s="120"/>
      <c r="C22" s="120"/>
      <c r="D22" s="120"/>
      <c r="E22" s="120"/>
      <c r="F22" s="120"/>
      <c r="G22" s="120"/>
      <c r="H22" s="120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2020</vt:lpstr>
      <vt:lpstr>Р И Срасход 2020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2019-02-28T10:41:20Z</cp:lastPrinted>
  <dcterms:created xsi:type="dcterms:W3CDTF">2015-02-24T21:57:31Z</dcterms:created>
  <dcterms:modified xsi:type="dcterms:W3CDTF">2021-02-28T19:50:06Z</dcterms:modified>
</cp:coreProperties>
</file>