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8195" windowHeight="11205" tabRatio="278" firstSheet="2" activeTab="2"/>
  </bookViews>
  <sheets>
    <sheet name="выборка 15" sheetId="3" state="hidden" r:id="rId1"/>
    <sheet name="общий отчет по дому за 15 г" sheetId="1" state="hidden" r:id="rId2"/>
    <sheet name="Р И С отчет18" sheetId="11" r:id="rId3"/>
    <sheet name="Р И С расход18" sheetId="12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D7" i="11" l="1"/>
  <c r="AH9" i="3" l="1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<sst xmlns="http://schemas.openxmlformats.org/spreadsheetml/2006/main" count="145" uniqueCount="110">
  <si>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</si>
  <si>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</si>
  <si>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</si>
  <si>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</si>
  <si>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</si>
  <si>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</si>
  <si>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</si>
  <si>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</si>
  <si>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</si>
  <si>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</si>
  <si>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</si>
  <si>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</si>
  <si>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</si>
  <si>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</si>
  <si>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</si>
  <si>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</si>
  <si>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</si>
  <si>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</si>
  <si>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</si>
  <si>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</si>
  <si>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</si>
  <si>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</si>
  <si>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</si>
  <si>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</si>
  <si>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</si>
  <si>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</si>
  <si>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</si>
  <si>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</si>
  <si>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</si>
  <si>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</si>
  <si>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</si>
  <si>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</si>
  <si>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</si>
  <si>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</si>
  <si>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</si>
  <si>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</si>
  <si>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</si>
  <si>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</si>
  <si>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</si>
  <si>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</si>
  <si>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</si>
  <si>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</si>
  <si>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</si>
  <si>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</si>
  <si>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</si>
  <si>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</si>
  <si>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</si>
  <si>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</si>
  <si>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</si>
  <si>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</si>
  <si>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</si>
  <si>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</si>
  <si>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</si>
  <si>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</si>
  <si>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</si>
  <si>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</si>
  <si>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</si>
  <si>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</si>
  <si>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</si>
  <si>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</si>
  <si>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</si>
  <si>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</si>
  <si>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</si>
  <si>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</si>
  <si>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</si>
  <si>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</si>
  <si>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</si>
  <si>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</si>
  <si>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</si>
  <si>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</si>
  <si>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</si>
  <si>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</si>
  <si>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</si>
  <si>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</si>
  <si>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</si>
  <si>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</si>
  <si>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</si>
  <si>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</si>
  <si>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</si>
  <si>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</si>
  <si>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</si>
  <si>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</si>
  <si>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</si>
  <si>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</si>
  <si>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</si>
  <si>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>покос травы</t>
  </si>
  <si>
    <t>территория</t>
  </si>
  <si>
    <t xml:space="preserve"> Ремонт и Содержание  жилья</t>
  </si>
  <si>
    <t>Ремонт и Содержание жилья: итого</t>
  </si>
  <si>
    <t>январь</t>
  </si>
  <si>
    <t>предоставление сведений, содержащихся в ЕГРН</t>
  </si>
  <si>
    <t>обследование, проведение технического обслуживания вент.каналов и дымоходов</t>
  </si>
  <si>
    <t>февраль</t>
  </si>
  <si>
    <t>март</t>
  </si>
  <si>
    <t>удаление дерева</t>
  </si>
  <si>
    <t>апрель</t>
  </si>
  <si>
    <t>кв.7 кровля</t>
  </si>
  <si>
    <t>ремонт кровли</t>
  </si>
  <si>
    <t>май</t>
  </si>
  <si>
    <t>весенний осмотр</t>
  </si>
  <si>
    <t>сентябрь</t>
  </si>
  <si>
    <t>РТИ, справка БТИ</t>
  </si>
  <si>
    <t>декабрь</t>
  </si>
  <si>
    <t>ноябрь</t>
  </si>
  <si>
    <t>осенний осмотр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</si>
  <si>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Инструментальная, 27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</si>
  <si>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</si>
  <si>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</si>
  <si>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</si>
  <si>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Инструментальная,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</si>
</sst>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4" fontId="4" fillId="0" borderId="18" xfId="0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8" xfId="0" applyFont="1" applyBorder="1"/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4" fontId="0" fillId="0" borderId="4" xfId="0" applyNumberFormat="1" applyFill="1" applyBorder="1"/>
    <xf numFmtId="0" fontId="0" fillId="0" borderId="0" xfId="0" applyFill="1"/>
    <xf numFmtId="4" fontId="1" fillId="0" borderId="22" xfId="0" applyNumberFormat="1" applyFont="1" applyBorder="1"/>
    <xf numFmtId="0" fontId="12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0" fillId="0" borderId="3" xfId="0" applyBorder="1" applyAlignment="1">
      <alignment wrapText="1"/>
    </xf>
    <xf numFmtId="0" fontId="0" fillId="0" borderId="0" xfId="0" applyBorder="1"/>
    <xf numFmtId="4" fontId="0" fillId="0" borderId="28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20</v>
      </c>
      <c r="B2" s="14" t="s">
        <v>21</v>
      </c>
      <c r="C2" s="14" t="s">
        <v>22</v>
      </c>
      <c r="D2" s="14" t="s">
        <v>24</v>
      </c>
      <c r="E2" s="17" t="s">
        <v>31</v>
      </c>
      <c r="F2" s="14" t="s">
        <v>23</v>
      </c>
      <c r="G2" s="14" t="s">
        <v>25</v>
      </c>
      <c r="H2" s="17" t="s">
        <v>32</v>
      </c>
      <c r="I2" s="14" t="s">
        <v>26</v>
      </c>
      <c r="J2" s="14" t="s">
        <v>27</v>
      </c>
      <c r="K2" s="14" t="s">
        <v>49</v>
      </c>
      <c r="L2" s="14" t="s">
        <v>28</v>
      </c>
      <c r="M2" s="17" t="s">
        <v>29</v>
      </c>
      <c r="N2" s="17" t="s">
        <v>30</v>
      </c>
      <c r="O2" s="15" t="s">
        <v>33</v>
      </c>
      <c r="P2" s="15" t="s">
        <v>34</v>
      </c>
      <c r="Q2" s="15" t="s">
        <v>35</v>
      </c>
      <c r="R2" s="15" t="s">
        <v>36</v>
      </c>
      <c r="S2" s="15" t="s">
        <v>37</v>
      </c>
      <c r="T2" s="15" t="s">
        <v>38</v>
      </c>
      <c r="U2" s="15" t="s">
        <v>39</v>
      </c>
      <c r="V2" s="15" t="s">
        <v>40</v>
      </c>
      <c r="W2" s="15" t="s">
        <v>41</v>
      </c>
      <c r="X2" s="15" t="s">
        <v>42</v>
      </c>
      <c r="Y2" s="15" t="s">
        <v>43</v>
      </c>
      <c r="Z2" s="15" t="s">
        <v>44</v>
      </c>
      <c r="AA2" s="15" t="s">
        <v>45</v>
      </c>
      <c r="AB2" s="15" t="s">
        <v>46</v>
      </c>
      <c r="AC2" s="15" t="s">
        <v>47</v>
      </c>
      <c r="AD2" s="16" t="s">
        <v>48</v>
      </c>
      <c r="AE2" s="14" t="s">
        <v>50</v>
      </c>
      <c r="AF2" s="14" t="s">
        <v>24</v>
      </c>
      <c r="AG2" s="17" t="s">
        <v>31</v>
      </c>
      <c r="AH2" s="14" t="s">
        <v>51</v>
      </c>
      <c r="AI2" s="14" t="s">
        <v>25</v>
      </c>
      <c r="AJ2" s="17" t="s">
        <v>32</v>
      </c>
      <c r="AK2" s="17" t="s">
        <v>70</v>
      </c>
      <c r="AL2" s="17" t="s">
        <v>30</v>
      </c>
    </row>
    <row r="3" spans="1:38" x14ac:dyDescent="0.2">
      <c r="A3" s="12" t="s">
        <v>73</v>
      </c>
      <c r="B3" s="5">
        <v>490.1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</f>
        <v>0</v>
      </c>
      <c r="AL3" s="20">
        <f>AJ3*1.5%</f>
        <v>0</v>
      </c>
    </row>
    <row r="4" spans="1:38" x14ac:dyDescent="0.2">
      <c r="A4" s="12" t="s">
        <v>73</v>
      </c>
      <c r="B4" s="5">
        <v>490.1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5">
        <v>490.1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5">
        <v>490.1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5">
        <v>490.1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5">
        <v>490.1</v>
      </c>
      <c r="C8" s="2">
        <v>1788.88</v>
      </c>
      <c r="D8" s="2">
        <v>0</v>
      </c>
      <c r="E8" s="18">
        <f t="shared" si="0"/>
        <v>1788.88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8">
        <f t="shared" si="4"/>
        <v>2048.62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5">
        <v>490.1</v>
      </c>
      <c r="C9" s="2">
        <v>0</v>
      </c>
      <c r="D9" s="2">
        <v>0</v>
      </c>
      <c r="E9" s="18">
        <f t="shared" si="0"/>
        <v>0</v>
      </c>
      <c r="F9" s="2">
        <v>1522.43</v>
      </c>
      <c r="G9" s="2">
        <v>0</v>
      </c>
      <c r="H9" s="18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8">
        <f t="shared" si="4"/>
        <v>3930.6</v>
      </c>
      <c r="AH9" s="2">
        <f>2708.28+360.32</f>
        <v>3068.6000000000004</v>
      </c>
      <c r="AI9" s="2">
        <v>0</v>
      </c>
      <c r="AJ9" s="18">
        <f t="shared" si="5"/>
        <v>3068.6000000000004</v>
      </c>
      <c r="AK9" s="50">
        <f t="shared" si="6"/>
        <v>250.86</v>
      </c>
      <c r="AL9" s="20">
        <f t="shared" si="7"/>
        <v>46.029000000000003</v>
      </c>
    </row>
    <row r="10" spans="1:38" x14ac:dyDescent="0.2">
      <c r="A10" s="12" t="s">
        <v>73</v>
      </c>
      <c r="B10" s="5">
        <v>490.1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8">
        <f t="shared" si="4"/>
        <v>3930.6</v>
      </c>
      <c r="AH10" s="2">
        <v>2380.34</v>
      </c>
      <c r="AI10" s="2">
        <v>0</v>
      </c>
      <c r="AJ10" s="18">
        <f t="shared" si="5"/>
        <v>2380.34</v>
      </c>
      <c r="AK10" s="50">
        <f t="shared" si="6"/>
        <v>155.83500000000001</v>
      </c>
      <c r="AL10" s="20">
        <f t="shared" si="7"/>
        <v>35.705100000000002</v>
      </c>
    </row>
    <row r="11" spans="1:38" x14ac:dyDescent="0.2">
      <c r="A11" s="12" t="s">
        <v>73</v>
      </c>
      <c r="B11" s="5">
        <v>490.1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5">
        <v>490.1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5">
        <v>490.1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5">
        <v>490.1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19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9">
        <f t="shared" si="8"/>
        <v>1788.88</v>
      </c>
      <c r="F15" s="9">
        <f t="shared" si="8"/>
        <v>1522.43</v>
      </c>
      <c r="G15" s="9">
        <f t="shared" si="8"/>
        <v>0</v>
      </c>
      <c r="H15" s="19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9">
        <f>SUM(AG3:AG14)</f>
        <v>9909.82</v>
      </c>
      <c r="AH15" s="9">
        <f>SUM(AH3:AH14)</f>
        <v>5448.9400000000005</v>
      </c>
      <c r="AI15" s="9">
        <v>0</v>
      </c>
      <c r="AJ15" s="19">
        <f>SUM(AJ3:AJ14)</f>
        <v>5448.9400000000005</v>
      </c>
      <c r="AK15" s="19">
        <f t="shared" ref="AK15" si="10">SUM(AK3:AK14)</f>
        <v>406.69500000000005</v>
      </c>
      <c r="AL15" s="21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106" t="s">
        <v>10</v>
      </c>
      <c r="C2" s="106"/>
      <c r="D2" s="106"/>
      <c r="E2" s="106"/>
    </row>
    <row r="3" spans="2:8" ht="26.25" customHeight="1" x14ac:dyDescent="0.35">
      <c r="B3" s="105" t="s">
        <v>81</v>
      </c>
      <c r="C3" s="105"/>
      <c r="D3" s="105"/>
      <c r="E3" s="105"/>
      <c r="F3" s="1"/>
      <c r="G3" s="1"/>
      <c r="H3" s="1"/>
    </row>
    <row r="4" spans="2:8" ht="30" customHeight="1" thickBot="1" x14ac:dyDescent="0.25">
      <c r="B4" s="105"/>
      <c r="C4" s="105"/>
      <c r="D4" s="105"/>
      <c r="E4" s="105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75</v>
      </c>
    </row>
    <row r="6" spans="2:8" x14ac:dyDescent="0.2">
      <c r="B6" s="52" t="s">
        <v>82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862.57999999999993</v>
      </c>
      <c r="D7" s="22">
        <f>'отчет сод. жилья'!C22</f>
        <v>483.84000000000003</v>
      </c>
      <c r="E7" s="66">
        <f>'отчет сод. жилья'!G24</f>
        <v>3228.57</v>
      </c>
    </row>
    <row r="8" spans="2:8" x14ac:dyDescent="0.2">
      <c r="B8" s="54" t="s">
        <v>2</v>
      </c>
      <c r="C8" s="2">
        <v>0</v>
      </c>
      <c r="D8" s="2">
        <v>0</v>
      </c>
      <c r="E8" s="2">
        <v>0</v>
      </c>
    </row>
    <row r="9" spans="2:8" x14ac:dyDescent="0.2">
      <c r="B9" s="54" t="s">
        <v>3</v>
      </c>
      <c r="C9" s="2">
        <v>0</v>
      </c>
      <c r="D9" s="2">
        <v>0</v>
      </c>
      <c r="E9" s="2">
        <v>0</v>
      </c>
    </row>
    <row r="10" spans="2:8" x14ac:dyDescent="0.2">
      <c r="B10" s="54" t="s">
        <v>4</v>
      </c>
      <c r="C10" s="2">
        <f>'выборка 15'!Y15</f>
        <v>2724.96</v>
      </c>
      <c r="D10" s="2">
        <f>'выборка 15'!Z15</f>
        <v>1576.6399999999999</v>
      </c>
      <c r="E10" s="55">
        <v>0</v>
      </c>
    </row>
    <row r="11" spans="2:8" ht="25.5" x14ac:dyDescent="0.2">
      <c r="B11" s="54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54" t="s">
        <v>6</v>
      </c>
      <c r="C12" s="2">
        <f>'выборка 15'!AA15</f>
        <v>490.13000000000005</v>
      </c>
      <c r="D12" s="2">
        <f>'выборка 15'!AB15</f>
        <v>271.13</v>
      </c>
      <c r="E12" s="55">
        <f>D12</f>
        <v>271.13</v>
      </c>
    </row>
    <row r="13" spans="2:8" ht="13.5" thickBot="1" x14ac:dyDescent="0.25">
      <c r="B13" s="56" t="s">
        <v>7</v>
      </c>
      <c r="C13" s="57">
        <f>'выборка 15'!AC15</f>
        <v>2827.9</v>
      </c>
      <c r="D13" s="57">
        <f>'выборка 15'!AD15</f>
        <v>1589.17</v>
      </c>
      <c r="E13" s="58">
        <v>0</v>
      </c>
    </row>
    <row r="15" spans="2:8" ht="19.5" customHeight="1" x14ac:dyDescent="0.2">
      <c r="B15" s="67" t="s">
        <v>77</v>
      </c>
      <c r="C15" s="67"/>
      <c r="D15" s="67"/>
      <c r="E15" s="67"/>
    </row>
    <row r="17" spans="2:5" x14ac:dyDescent="0.2">
      <c r="B17" s="68" t="s">
        <v>83</v>
      </c>
      <c r="C17" s="68"/>
      <c r="D17" s="68"/>
      <c r="E17" s="68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B27" sqref="B27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79" customWidth="1"/>
    <col min="5" max="5" width="9.42578125" bestFit="1" customWidth="1"/>
  </cols>
  <sheetData>
    <row r="2" spans="1:5" ht="80.25" customHeight="1" x14ac:dyDescent="0.2">
      <c r="A2" s="107" t="s">
        <v>105</v>
      </c>
      <c r="B2" s="108"/>
      <c r="C2" s="108"/>
      <c r="D2" s="108"/>
    </row>
    <row r="3" spans="1:5" ht="23.25" x14ac:dyDescent="0.35">
      <c r="A3" s="78"/>
      <c r="B3" s="78"/>
      <c r="C3" s="78"/>
      <c r="D3" s="78"/>
    </row>
    <row r="4" spans="1:5" ht="13.5" thickBot="1" x14ac:dyDescent="0.25"/>
    <row r="5" spans="1:5" ht="31.5" x14ac:dyDescent="0.2">
      <c r="A5" s="80"/>
      <c r="B5" s="73" t="s">
        <v>52</v>
      </c>
      <c r="C5" s="73" t="s">
        <v>53</v>
      </c>
      <c r="D5" s="81" t="s">
        <v>54</v>
      </c>
    </row>
    <row r="6" spans="1:5" ht="15.75" x14ac:dyDescent="0.25">
      <c r="A6" s="82" t="s">
        <v>106</v>
      </c>
      <c r="B6" s="83"/>
      <c r="C6" s="69">
        <v>-52979.000620000006</v>
      </c>
      <c r="D6" s="84"/>
    </row>
    <row r="7" spans="1:5" ht="18.75" customHeight="1" x14ac:dyDescent="0.2">
      <c r="A7" s="85" t="s">
        <v>87</v>
      </c>
      <c r="B7" s="71">
        <v>63458.649999999987</v>
      </c>
      <c r="C7" s="71">
        <v>74242.75</v>
      </c>
      <c r="D7" s="86">
        <f>'Р И С расход18'!F15</f>
        <v>44929.059840000002</v>
      </c>
    </row>
    <row r="8" spans="1:5" ht="25.5" x14ac:dyDescent="0.2">
      <c r="A8" s="54" t="s">
        <v>59</v>
      </c>
      <c r="B8" s="103"/>
      <c r="C8" s="72"/>
      <c r="D8" s="104">
        <v>11763.400000000001</v>
      </c>
    </row>
    <row r="9" spans="1:5" ht="25.5" x14ac:dyDescent="0.2">
      <c r="A9" s="54" t="s">
        <v>60</v>
      </c>
      <c r="B9" s="72"/>
      <c r="C9" s="72"/>
      <c r="D9" s="86">
        <v>4234.8239999999996</v>
      </c>
    </row>
    <row r="10" spans="1:5" ht="15.75" thickBot="1" x14ac:dyDescent="0.3">
      <c r="A10" s="87" t="s">
        <v>88</v>
      </c>
      <c r="B10" s="76">
        <v>63458.649999999987</v>
      </c>
      <c r="C10" s="76">
        <v>21263.749379999994</v>
      </c>
      <c r="D10" s="88">
        <v>60927.283840000004</v>
      </c>
    </row>
    <row r="11" spans="1:5" ht="15" x14ac:dyDescent="0.25">
      <c r="A11" s="59"/>
      <c r="B11" s="59"/>
      <c r="C11" s="59"/>
      <c r="D11" s="89"/>
    </row>
    <row r="12" spans="1:5" ht="15" x14ac:dyDescent="0.25">
      <c r="A12" s="109" t="s">
        <v>107</v>
      </c>
      <c r="B12" s="109"/>
      <c r="C12" s="109"/>
      <c r="D12" s="70">
        <v>-39663.53446000001</v>
      </c>
      <c r="E12" s="90"/>
    </row>
    <row r="14" spans="1:5" x14ac:dyDescent="0.2">
      <c r="A14" s="91" t="s">
        <v>108</v>
      </c>
      <c r="B14" s="92"/>
      <c r="C14" s="92"/>
      <c r="D14" s="93">
        <v>45578.06</v>
      </c>
    </row>
    <row r="15" spans="1:5" x14ac:dyDescent="0.2">
      <c r="A15" s="91"/>
      <c r="B15" s="92"/>
      <c r="C15" s="92"/>
      <c r="D15" s="93"/>
    </row>
    <row r="16" spans="1:5" x14ac:dyDescent="0.2">
      <c r="A16" s="91"/>
      <c r="B16" s="92"/>
      <c r="C16" s="92"/>
      <c r="D16" s="93"/>
    </row>
    <row r="18" spans="1:6" x14ac:dyDescent="0.2">
      <c r="A18" s="67" t="s">
        <v>84</v>
      </c>
      <c r="B18" s="67"/>
      <c r="C18" s="67"/>
      <c r="D18" s="94"/>
    </row>
    <row r="24" spans="1:6" x14ac:dyDescent="0.2">
      <c r="F24" s="95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4" sqref="E24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75" customHeight="1" x14ac:dyDescent="0.2">
      <c r="A1" s="114" t="s">
        <v>109</v>
      </c>
      <c r="B1" s="114"/>
      <c r="C1" s="114"/>
      <c r="D1" s="114"/>
      <c r="E1" s="114"/>
      <c r="F1" s="114"/>
    </row>
    <row r="2" spans="1:6" ht="24" thickBot="1" x14ac:dyDescent="0.4">
      <c r="A2" s="77"/>
      <c r="B2" s="77"/>
      <c r="C2" s="77"/>
      <c r="D2" s="77"/>
      <c r="E2" s="77"/>
      <c r="F2" s="77"/>
    </row>
    <row r="3" spans="1:6" x14ac:dyDescent="0.2">
      <c r="A3" s="115" t="s">
        <v>11</v>
      </c>
      <c r="B3" s="117" t="s">
        <v>12</v>
      </c>
      <c r="C3" s="119" t="s">
        <v>13</v>
      </c>
      <c r="D3" s="121" t="s">
        <v>14</v>
      </c>
      <c r="E3" s="123" t="s">
        <v>15</v>
      </c>
      <c r="F3" s="115" t="s">
        <v>16</v>
      </c>
    </row>
    <row r="4" spans="1:6" ht="19.5" customHeight="1" thickBot="1" x14ac:dyDescent="0.25">
      <c r="A4" s="116"/>
      <c r="B4" s="118"/>
      <c r="C4" s="120"/>
      <c r="D4" s="122"/>
      <c r="E4" s="124"/>
      <c r="F4" s="116"/>
    </row>
    <row r="5" spans="1:6" x14ac:dyDescent="0.2">
      <c r="A5" s="100">
        <v>1</v>
      </c>
      <c r="B5" s="100">
        <v>2019</v>
      </c>
      <c r="C5" s="100" t="s">
        <v>89</v>
      </c>
      <c r="D5" s="101"/>
      <c r="E5" s="99" t="s">
        <v>90</v>
      </c>
      <c r="F5" s="96">
        <v>430</v>
      </c>
    </row>
    <row r="6" spans="1:6" ht="25.5" x14ac:dyDescent="0.2">
      <c r="A6" s="100">
        <v>2</v>
      </c>
      <c r="B6" s="100">
        <v>2019</v>
      </c>
      <c r="C6" s="100" t="s">
        <v>92</v>
      </c>
      <c r="D6" s="101"/>
      <c r="E6" s="102" t="s">
        <v>91</v>
      </c>
      <c r="F6" s="96">
        <v>8993</v>
      </c>
    </row>
    <row r="7" spans="1:6" x14ac:dyDescent="0.2">
      <c r="A7" s="100">
        <v>3</v>
      </c>
      <c r="B7" s="100">
        <v>2019</v>
      </c>
      <c r="C7" s="100" t="s">
        <v>93</v>
      </c>
      <c r="D7" s="101" t="s">
        <v>86</v>
      </c>
      <c r="E7" s="99" t="s">
        <v>94</v>
      </c>
      <c r="F7" s="96">
        <v>11012</v>
      </c>
    </row>
    <row r="8" spans="1:6" x14ac:dyDescent="0.2">
      <c r="A8" s="100">
        <v>4</v>
      </c>
      <c r="B8" s="100">
        <v>2019</v>
      </c>
      <c r="C8" s="100" t="s">
        <v>95</v>
      </c>
      <c r="D8" s="101" t="s">
        <v>96</v>
      </c>
      <c r="E8" s="99" t="s">
        <v>97</v>
      </c>
      <c r="F8" s="96">
        <v>15061</v>
      </c>
    </row>
    <row r="9" spans="1:6" x14ac:dyDescent="0.2">
      <c r="A9" s="100">
        <v>5</v>
      </c>
      <c r="B9" s="100">
        <v>2019</v>
      </c>
      <c r="C9" s="100" t="s">
        <v>98</v>
      </c>
      <c r="D9" s="101" t="s">
        <v>86</v>
      </c>
      <c r="E9" s="99" t="s">
        <v>85</v>
      </c>
      <c r="F9" s="96">
        <v>1596</v>
      </c>
    </row>
    <row r="10" spans="1:6" x14ac:dyDescent="0.2">
      <c r="A10" s="100">
        <v>6</v>
      </c>
      <c r="B10" s="100">
        <v>2019</v>
      </c>
      <c r="C10" s="100" t="s">
        <v>98</v>
      </c>
      <c r="D10" s="101"/>
      <c r="E10" s="99" t="s">
        <v>99</v>
      </c>
      <c r="F10" s="96">
        <v>217</v>
      </c>
    </row>
    <row r="11" spans="1:6" x14ac:dyDescent="0.2">
      <c r="A11" s="100">
        <v>7</v>
      </c>
      <c r="B11" s="100">
        <v>2019</v>
      </c>
      <c r="C11" s="100" t="s">
        <v>100</v>
      </c>
      <c r="D11" s="101" t="s">
        <v>86</v>
      </c>
      <c r="E11" s="99" t="s">
        <v>85</v>
      </c>
      <c r="F11" s="96">
        <v>3044</v>
      </c>
    </row>
    <row r="12" spans="1:6" x14ac:dyDescent="0.2">
      <c r="A12" s="100">
        <v>8</v>
      </c>
      <c r="B12" s="100">
        <v>2019</v>
      </c>
      <c r="C12" s="100" t="s">
        <v>103</v>
      </c>
      <c r="D12" s="101"/>
      <c r="E12" s="99" t="s">
        <v>104</v>
      </c>
      <c r="F12" s="96">
        <v>247</v>
      </c>
    </row>
    <row r="13" spans="1:6" x14ac:dyDescent="0.2">
      <c r="A13" s="100">
        <v>9</v>
      </c>
      <c r="B13" s="100">
        <v>2019</v>
      </c>
      <c r="C13" s="100" t="s">
        <v>102</v>
      </c>
      <c r="D13" s="101"/>
      <c r="E13" s="99" t="s">
        <v>101</v>
      </c>
      <c r="F13" s="96">
        <v>1297.9000000000001</v>
      </c>
    </row>
    <row r="14" spans="1:6" s="97" customFormat="1" ht="13.5" thickBot="1" x14ac:dyDescent="0.25">
      <c r="A14" s="110" t="s">
        <v>18</v>
      </c>
      <c r="B14" s="110"/>
      <c r="C14" s="110"/>
      <c r="D14" s="110"/>
      <c r="E14" s="110"/>
      <c r="F14" s="96">
        <v>3031.1598399999998</v>
      </c>
    </row>
    <row r="15" spans="1:6" ht="15.75" thickBot="1" x14ac:dyDescent="0.3">
      <c r="A15" s="111" t="s">
        <v>19</v>
      </c>
      <c r="B15" s="112"/>
      <c r="C15" s="112"/>
      <c r="D15" s="112"/>
      <c r="E15" s="113"/>
      <c r="F15" s="98">
        <v>44929.059840000002</v>
      </c>
    </row>
    <row r="16" spans="1:6" ht="15" x14ac:dyDescent="0.25">
      <c r="A16" s="74"/>
      <c r="B16" s="74"/>
      <c r="C16" s="74"/>
      <c r="D16" s="74"/>
      <c r="E16" s="74"/>
      <c r="F16" s="75"/>
    </row>
    <row r="17" spans="1:6" ht="15" x14ac:dyDescent="0.25">
      <c r="A17" s="74"/>
      <c r="B17" s="74"/>
      <c r="C17" s="74"/>
      <c r="D17" s="74"/>
      <c r="E17" s="74"/>
      <c r="F17" s="75"/>
    </row>
    <row r="20" spans="1:6" ht="12.75" customHeight="1" x14ac:dyDescent="0.2">
      <c r="A20" s="67" t="s">
        <v>84</v>
      </c>
      <c r="B20" s="67"/>
      <c r="C20" s="67"/>
      <c r="D20" s="67"/>
      <c r="E20" s="67"/>
    </row>
  </sheetData>
  <mergeCells count="9">
    <mergeCell ref="A14:E14"/>
    <mergeCell ref="A15:E1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5" t="s">
        <v>79</v>
      </c>
      <c r="B3" s="125"/>
      <c r="C3" s="125"/>
      <c r="D3" s="125"/>
      <c r="E3" s="125"/>
      <c r="F3" s="125"/>
      <c r="G3" s="125"/>
    </row>
    <row r="5" spans="1:7" ht="15.75" x14ac:dyDescent="0.25">
      <c r="A5" s="126" t="s">
        <v>76</v>
      </c>
      <c r="B5" s="126"/>
      <c r="C5" s="126"/>
      <c r="D5" s="126"/>
      <c r="E5" s="126"/>
      <c r="F5" s="126"/>
      <c r="G5" s="23">
        <v>11128.25</v>
      </c>
    </row>
    <row r="6" spans="1:7" ht="13.5" thickBot="1" x14ac:dyDescent="0.25"/>
    <row r="7" spans="1:7" ht="63.75" thickBot="1" x14ac:dyDescent="0.3">
      <c r="A7" s="24"/>
      <c r="B7" s="25" t="s">
        <v>52</v>
      </c>
      <c r="C7" s="25" t="s">
        <v>53</v>
      </c>
      <c r="D7" s="30" t="s">
        <v>54</v>
      </c>
      <c r="E7" s="25" t="s">
        <v>55</v>
      </c>
      <c r="F7" s="25" t="s">
        <v>56</v>
      </c>
      <c r="G7" s="31" t="s">
        <v>57</v>
      </c>
    </row>
    <row r="8" spans="1:7" ht="15" customHeight="1" x14ac:dyDescent="0.2">
      <c r="A8" s="4" t="s">
        <v>58</v>
      </c>
      <c r="B8" s="5">
        <f>'выборка 15'!AG15</f>
        <v>9909.82</v>
      </c>
      <c r="C8" s="5">
        <f>'выборка 15'!AJ15</f>
        <v>5448.9400000000005</v>
      </c>
      <c r="D8" s="32">
        <f>'расход по дому ТО'!H17</f>
        <v>488.42910000000006</v>
      </c>
      <c r="E8" s="5">
        <v>-659.66</v>
      </c>
      <c r="F8" s="5"/>
      <c r="G8" s="128">
        <f>C14-D14</f>
        <v>3107.9329000000002</v>
      </c>
    </row>
    <row r="9" spans="1:7" ht="33" customHeight="1" x14ac:dyDescent="0.2">
      <c r="A9" s="3" t="s">
        <v>59</v>
      </c>
      <c r="B9" s="2">
        <v>0</v>
      </c>
      <c r="C9" s="2">
        <v>0</v>
      </c>
      <c r="D9" s="32">
        <f>('выборка 15'!B3*1.74)*2</f>
        <v>1705.548</v>
      </c>
      <c r="E9" s="2"/>
      <c r="F9" s="2"/>
      <c r="G9" s="129"/>
    </row>
    <row r="10" spans="1:7" ht="31.5" customHeight="1" x14ac:dyDescent="0.2">
      <c r="A10" s="3" t="s">
        <v>60</v>
      </c>
      <c r="B10" s="2"/>
      <c r="C10" s="2"/>
      <c r="D10" s="32">
        <f>('выборка 15'!B4*0.15)*2</f>
        <v>147.03</v>
      </c>
      <c r="E10" s="2"/>
      <c r="F10" s="2"/>
      <c r="G10" s="129"/>
    </row>
    <row r="11" spans="1:7" ht="15" customHeight="1" x14ac:dyDescent="0.2">
      <c r="A11" s="4" t="s">
        <v>61</v>
      </c>
      <c r="B11" s="2">
        <v>0</v>
      </c>
      <c r="C11" s="2">
        <v>0</v>
      </c>
      <c r="D11" s="32"/>
      <c r="E11" s="2"/>
      <c r="F11" s="2"/>
      <c r="G11" s="129"/>
    </row>
    <row r="12" spans="1:7" ht="26.25" customHeight="1" x14ac:dyDescent="0.2">
      <c r="A12" s="3" t="s">
        <v>62</v>
      </c>
      <c r="B12" s="2">
        <v>0</v>
      </c>
      <c r="C12" s="2">
        <v>0</v>
      </c>
      <c r="D12" s="32"/>
      <c r="E12" s="2"/>
      <c r="F12" s="2"/>
      <c r="G12" s="129"/>
    </row>
    <row r="13" spans="1:7" ht="34.5" customHeight="1" thickBot="1" x14ac:dyDescent="0.25">
      <c r="A13" s="33" t="s">
        <v>63</v>
      </c>
      <c r="B13" s="8">
        <v>0</v>
      </c>
      <c r="C13" s="8">
        <v>0</v>
      </c>
      <c r="D13" s="61"/>
      <c r="E13" s="8"/>
      <c r="F13" s="8"/>
      <c r="G13" s="129"/>
    </row>
    <row r="14" spans="1:7" ht="15" customHeight="1" thickBot="1" x14ac:dyDescent="0.3">
      <c r="A14" s="26" t="s">
        <v>71</v>
      </c>
      <c r="B14" s="27">
        <f t="shared" ref="B14:C14" si="0">SUM(B8:B13)</f>
        <v>9909.82</v>
      </c>
      <c r="C14" s="27">
        <f t="shared" si="0"/>
        <v>5448.9400000000005</v>
      </c>
      <c r="D14" s="28">
        <f>SUM(D8:D13)</f>
        <v>2341.0071000000003</v>
      </c>
      <c r="E14" s="27">
        <f>SUM(E8:E13)</f>
        <v>-659.66</v>
      </c>
      <c r="F14" s="27"/>
      <c r="G14" s="51">
        <f>SUM(G8)</f>
        <v>3107.9329000000002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26" t="s">
        <v>80</v>
      </c>
      <c r="B16" s="126"/>
      <c r="C16" s="126"/>
      <c r="D16" s="126"/>
      <c r="E16" s="126"/>
      <c r="F16" s="126"/>
      <c r="G16" s="29">
        <f>G5+C14-D14</f>
        <v>14236.182900000002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26" t="s">
        <v>76</v>
      </c>
      <c r="B20" s="126"/>
      <c r="C20" s="126"/>
      <c r="D20" s="126"/>
      <c r="E20" s="126"/>
      <c r="F20" s="126"/>
      <c r="G20" s="29">
        <v>2744.73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72</v>
      </c>
      <c r="B22" s="19">
        <f>'выборка 15'!O15</f>
        <v>862.57999999999993</v>
      </c>
      <c r="C22" s="19">
        <f>'выборка 15'!P15</f>
        <v>483.84000000000003</v>
      </c>
      <c r="D22" s="63">
        <v>0</v>
      </c>
      <c r="E22" s="19">
        <v>-31.3</v>
      </c>
      <c r="F22" s="19">
        <v>0</v>
      </c>
      <c r="G22" s="64">
        <f>C22-D22</f>
        <v>483.84000000000003</v>
      </c>
    </row>
    <row r="23" spans="1:7" x14ac:dyDescent="0.2">
      <c r="G23" s="34"/>
    </row>
    <row r="24" spans="1:7" ht="15.75" x14ac:dyDescent="0.25">
      <c r="A24" s="126" t="s">
        <v>80</v>
      </c>
      <c r="B24" s="126"/>
      <c r="C24" s="126"/>
      <c r="D24" s="126"/>
      <c r="E24" s="126"/>
      <c r="F24" s="126"/>
      <c r="G24" s="29">
        <f>G20+C22-D22</f>
        <v>3228.57</v>
      </c>
    </row>
    <row r="27" spans="1:7" x14ac:dyDescent="0.2">
      <c r="A27" s="127" t="s">
        <v>77</v>
      </c>
      <c r="B27" s="127"/>
      <c r="C27" s="127"/>
      <c r="D27" s="127"/>
      <c r="E27" s="12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1" t="s">
        <v>64</v>
      </c>
      <c r="B2" s="131"/>
      <c r="C2" s="131"/>
      <c r="D2" s="131"/>
      <c r="E2" s="131"/>
      <c r="F2" s="131"/>
      <c r="G2" s="131"/>
      <c r="H2" s="131"/>
    </row>
    <row r="3" spans="1:8" ht="17.25" x14ac:dyDescent="0.3">
      <c r="A3" s="131" t="s">
        <v>74</v>
      </c>
      <c r="B3" s="131"/>
      <c r="C3" s="131"/>
      <c r="D3" s="131"/>
      <c r="E3" s="131"/>
      <c r="F3" s="131"/>
      <c r="G3" s="131"/>
      <c r="H3" s="131"/>
    </row>
    <row r="4" spans="1:8" ht="17.25" x14ac:dyDescent="0.3">
      <c r="A4" s="131" t="s">
        <v>78</v>
      </c>
      <c r="B4" s="131"/>
      <c r="C4" s="131"/>
      <c r="D4" s="131"/>
      <c r="E4" s="131"/>
      <c r="F4" s="131"/>
      <c r="G4" s="131"/>
      <c r="H4" s="131"/>
    </row>
    <row r="5" spans="1:8" ht="13.5" thickBot="1" x14ac:dyDescent="0.25"/>
    <row r="6" spans="1:8" ht="45.75" thickBot="1" x14ac:dyDescent="0.25">
      <c r="A6" s="35" t="s">
        <v>11</v>
      </c>
      <c r="B6" s="36" t="s">
        <v>12</v>
      </c>
      <c r="C6" s="37" t="s">
        <v>13</v>
      </c>
      <c r="D6" s="37" t="s">
        <v>65</v>
      </c>
      <c r="E6" s="37" t="s">
        <v>15</v>
      </c>
      <c r="F6" s="38" t="s">
        <v>66</v>
      </c>
      <c r="G6" s="38" t="s">
        <v>17</v>
      </c>
      <c r="H6" s="7" t="s">
        <v>67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hidden="1" x14ac:dyDescent="0.2">
      <c r="A9" s="39"/>
      <c r="B9" s="40"/>
      <c r="C9" s="41"/>
      <c r="D9" s="42"/>
      <c r="E9" s="43"/>
      <c r="F9" s="44"/>
      <c r="G9" s="44"/>
      <c r="H9" s="45"/>
    </row>
    <row r="10" spans="1:8" hidden="1" x14ac:dyDescent="0.2">
      <c r="A10" s="39"/>
      <c r="B10" s="40"/>
      <c r="C10" s="41"/>
      <c r="D10" s="42"/>
      <c r="E10" s="43"/>
      <c r="F10" s="44"/>
      <c r="G10" s="44"/>
      <c r="H10" s="45"/>
    </row>
    <row r="11" spans="1:8" hidden="1" x14ac:dyDescent="0.2">
      <c r="A11" s="39"/>
      <c r="B11" s="40"/>
      <c r="C11" s="41"/>
      <c r="D11" s="42"/>
      <c r="E11" s="43"/>
      <c r="F11" s="44"/>
      <c r="G11" s="44"/>
      <c r="H11" s="45"/>
    </row>
    <row r="12" spans="1:8" hidden="1" x14ac:dyDescent="0.2">
      <c r="A12" s="39"/>
      <c r="B12" s="40"/>
      <c r="C12" s="41"/>
      <c r="D12" s="42"/>
      <c r="E12" s="43"/>
      <c r="F12" s="44"/>
      <c r="G12" s="44"/>
      <c r="H12" s="45"/>
    </row>
    <row r="13" spans="1:8" hidden="1" x14ac:dyDescent="0.2">
      <c r="A13" s="39"/>
      <c r="B13" s="40"/>
      <c r="C13" s="41"/>
      <c r="D13" s="42"/>
      <c r="E13" s="43"/>
      <c r="F13" s="44"/>
      <c r="G13" s="44"/>
      <c r="H13" s="45"/>
    </row>
    <row r="14" spans="1:8" hidden="1" x14ac:dyDescent="0.2">
      <c r="A14" s="39"/>
      <c r="B14" s="40"/>
      <c r="C14" s="41"/>
      <c r="D14" s="42"/>
      <c r="E14" s="43"/>
      <c r="F14" s="44"/>
      <c r="G14" s="44"/>
      <c r="H14" s="45"/>
    </row>
    <row r="15" spans="1:8" hidden="1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32" t="s">
        <v>68</v>
      </c>
      <c r="C16" s="133"/>
      <c r="D16" s="133"/>
      <c r="E16" s="133"/>
      <c r="F16" s="133"/>
      <c r="G16" s="134"/>
      <c r="H16" s="47">
        <f>'выборка 15'!AK15+'выборка 15'!AL15</f>
        <v>488.42910000000006</v>
      </c>
    </row>
    <row r="17" spans="1:8" ht="15.75" thickBot="1" x14ac:dyDescent="0.3">
      <c r="A17" s="111" t="s">
        <v>69</v>
      </c>
      <c r="B17" s="112"/>
      <c r="C17" s="112"/>
      <c r="D17" s="48"/>
      <c r="E17" s="48"/>
      <c r="F17" s="48"/>
      <c r="G17" s="48"/>
      <c r="H17" s="49">
        <f>SUM(H7:H16)</f>
        <v>488.42910000000006</v>
      </c>
    </row>
    <row r="18" spans="1:8" x14ac:dyDescent="0.2">
      <c r="A18" s="135"/>
      <c r="B18" s="135"/>
      <c r="C18" s="136"/>
      <c r="D18" s="136"/>
      <c r="E18" s="136"/>
      <c r="F18" s="136"/>
      <c r="G18" s="136"/>
      <c r="H18" s="136"/>
    </row>
    <row r="22" spans="1:8" ht="15" x14ac:dyDescent="0.25">
      <c r="A22" s="130" t="s">
        <v>77</v>
      </c>
      <c r="B22" s="130"/>
      <c r="C22" s="130"/>
      <c r="D22" s="130"/>
      <c r="E22" s="130"/>
      <c r="F22" s="130"/>
      <c r="G22" s="130"/>
      <c r="H22" s="130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отчет18</vt:lpstr>
      <vt:lpstr>Р И С 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2020-01-22T12:14:55Z</cp:lastPrinted>
  <dcterms:created xsi:type="dcterms:W3CDTF">2015-02-24T21:57:31Z</dcterms:created>
  <dcterms:modified xsi:type="dcterms:W3CDTF">2020-03-04T08:28:01Z</dcterms:modified>
</cp:coreProperties>
</file>