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C8D4763E-B18C-4769-85D8-C6F6D45A2548}" xr6:coauthVersionLast="46" xr6:coauthVersionMax="46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выборка 15" sheetId="3" state="hidden" r:id="rId1"/>
    <sheet name="общий отчет по дому за 15 г" sheetId="1" state="hidden" r:id="rId2"/>
    <sheet name="Р И С отчет 2022г." sheetId="9" r:id="rId3"/>
    <sheet name="Р И С расход 2022г." sheetId="10" r:id="rId4"/>
    <sheet name="отчет сод. жилья" sheetId="5" state="hidden" r:id="rId5"/>
    <sheet name="расход по дому ТО" sheetId="6" state="hidden" r:id="rId6"/>
  </sheets>
  <calcPr calcId="191029"/>
</workbook>
</file>

<file path=xl/calcChain.xml><?xml version="1.0" encoding="utf-8"?>
<calcChain xmlns="http://schemas.openxmlformats.org/spreadsheetml/2006/main">
  <c r="F7" i="10" l="1"/>
  <c r="C9" i="9" l="1"/>
  <c r="B9" i="9"/>
  <c r="D6" i="9"/>
  <c r="D9" i="9" s="1"/>
  <c r="D11" i="9" l="1"/>
  <c r="D10" i="5"/>
  <c r="D9" i="5"/>
  <c r="AI15" i="3"/>
  <c r="AF15" i="3"/>
  <c r="H7" i="3"/>
  <c r="N7" i="3" s="1"/>
  <c r="E14" i="5"/>
  <c r="AK14" i="3"/>
  <c r="AK13" i="3"/>
  <c r="AK12" i="3"/>
  <c r="AK11" i="3"/>
  <c r="AK10" i="3"/>
  <c r="AK9" i="3"/>
  <c r="AK8" i="3"/>
  <c r="AK7" i="3"/>
  <c r="AK6" i="3"/>
  <c r="AK5" i="3"/>
  <c r="AK4" i="3"/>
  <c r="AG14" i="3"/>
  <c r="AG13" i="3"/>
  <c r="AG12" i="3"/>
  <c r="AG11" i="3"/>
  <c r="AG10" i="3"/>
  <c r="AG9" i="3"/>
  <c r="AG8" i="3"/>
  <c r="AG7" i="3"/>
  <c r="AG6" i="3"/>
  <c r="AG5" i="3"/>
  <c r="AG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M14" i="3"/>
  <c r="M13" i="3"/>
  <c r="M12" i="3"/>
  <c r="M11" i="3"/>
  <c r="M10" i="3"/>
  <c r="M9" i="3"/>
  <c r="M8" i="3"/>
  <c r="M7" i="3"/>
  <c r="M6" i="3"/>
  <c r="M5" i="3"/>
  <c r="M4" i="3"/>
  <c r="M3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H3" i="3"/>
  <c r="N3" i="3" s="1"/>
  <c r="E3" i="3"/>
  <c r="AK15" i="3" l="1"/>
  <c r="AL15" i="3"/>
  <c r="G15" i="3"/>
  <c r="D15" i="3"/>
  <c r="H16" i="6" l="1"/>
  <c r="H17" i="6" s="1"/>
  <c r="D8" i="5" s="1"/>
  <c r="D14" i="5" s="1"/>
  <c r="AH15" i="3"/>
  <c r="AE15" i="3"/>
  <c r="AJ15" i="3"/>
  <c r="C8" i="5" s="1"/>
  <c r="AG15" i="3"/>
  <c r="B8" i="5" s="1"/>
  <c r="B14" i="5" s="1"/>
  <c r="C15" i="3"/>
  <c r="C6" i="1" s="1"/>
  <c r="F15" i="3"/>
  <c r="D6" i="1" s="1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C12" i="1" s="1"/>
  <c r="Z15" i="3"/>
  <c r="D12" i="1" s="1"/>
  <c r="AA15" i="3"/>
  <c r="C14" i="1" s="1"/>
  <c r="AB15" i="3"/>
  <c r="D14" i="1" s="1"/>
  <c r="E14" i="1" s="1"/>
  <c r="AC15" i="3"/>
  <c r="C15" i="1" s="1"/>
  <c r="AD15" i="3"/>
  <c r="D15" i="1" s="1"/>
  <c r="M15" i="3"/>
  <c r="H15" i="3"/>
  <c r="E15" i="3"/>
  <c r="C22" i="5" l="1"/>
  <c r="D7" i="1" s="1"/>
  <c r="C14" i="5"/>
  <c r="B22" i="5"/>
  <c r="C7" i="1" s="1"/>
  <c r="N15" i="3"/>
  <c r="G16" i="5" l="1"/>
  <c r="G8" i="5"/>
  <c r="G14" i="5" s="1"/>
  <c r="G22" i="5"/>
  <c r="G24" i="5"/>
  <c r="E7" i="1" l="1"/>
  <c r="E6" i="1"/>
</calcChain>
</file>

<file path=xl/sharedStrings.xml><?xml version="1.0" encoding="utf-8"?>
<sst xmlns="http://schemas.openxmlformats.org/spreadsheetml/2006/main" count="127" uniqueCount="97">
  <si>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</si>
  <si>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</si>
  <si>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</si>
  <si>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</si>
  <si>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</si>
  <si>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</si>
  <si>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</si>
  <si>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</si>
  <si>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</si>
  <si>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</si>
  <si>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</si>
  <si>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</si>
  <si>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</si>
  <si>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</si>
  <si>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</si>
  <si>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</si>
  <si>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</si>
  <si>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</si>
  <si>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</si>
  <si>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</si>
  <si>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</si>
  <si>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</si>
  <si>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</si>
  <si>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</si>
  <si>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</si>
  <si>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</si>
  <si>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</si>
  <si>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</si>
  <si>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</si>
  <si>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</si>
  <si>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</si>
  <si>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</si>
  <si>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</si>
  <si>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</si>
  <si>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</si>
  <si>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</si>
  <si>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</si>
  <si>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</si>
  <si>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</si>
  <si>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</si>
  <si>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</si>
  <si>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</si>
  <si>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</si>
  <si>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</si>
  <si>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</si>
  <si>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</si>
  <si>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</si>
  <si>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</si>
  <si>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</si>
  <si>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</si>
  <si>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</si>
  <si>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</si>
  <si>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</si>
  <si>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</si>
  <si>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</si>
  <si>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</si>
  <si>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</si>
  <si>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</si>
  <si>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</si>
  <si>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</si>
  <si>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</si>
  <si>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</si>
  <si>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</si>
  <si>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</si>
  <si>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</si>
  <si>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</si>
  <si>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</si>
  <si>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</si>
  <si>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</si>
  <si>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</si>
  <si>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</si>
  <si>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</si>
  <si>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</si>
  <si>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</si>
  <si>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</si>
  <si>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</si>
  <si>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Инструментальная, 31</t>
  </si>
  <si>
    <t>в доме по адресу ул.Инструментальная, 31</t>
  </si>
  <si>
    <t>апрель</t>
  </si>
  <si>
    <t>Весенний осмотр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</si>
  <si>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</si>
  <si>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</si>
  <si>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</si>
  <si>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31</t>
  </si>
  <si>
    <t>Остаток денежных средств дома на 31.07.2015 г</t>
  </si>
  <si>
    <t>в доме по  адресу ул.Инструментальная, 31 за период с 01.06.2015 по 31.07.2015гг.</t>
  </si>
  <si>
    <t>Содержание и Ремонт жилья</t>
  </si>
  <si>
    <t>Общая задолженность по всем статьям  на 01.08.2015 г. состовляет:</t>
  </si>
  <si>
    <t xml:space="preserve"> Ремонт и Содержание  жилья</t>
  </si>
  <si>
    <t>Ремонт и Содержание жилья: итого</t>
  </si>
  <si>
    <t>периодическая проверка общедомовых вентканалов</t>
  </si>
  <si>
    <t>Информация о собранных и израсходованных денежных средствах по статье " Ремонт и Содержание Жилья" за период с 01.01.2023г. по 31.12.2023г. по адресу ул. Инструментальная, 31</t>
  </si>
  <si>
    <t>переходящее сальдо на 01.01.2023 г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</si>
  <si>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</si>
  <si>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01.01.2024г. состовляет:</t>
  </si>
  <si>
    <t>Информация о собранных и израсходованных денежных средствах по статье "Ремонт и  Содержание Жилья" за период с 01.01.2023г. по 31.12.2023г. по адресу ул. Инструментальная,  31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</si>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</sst>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6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0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4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164" fontId="0" fillId="0" borderId="29" xfId="0" applyNumberFormat="1" applyBorder="1" applyAlignment="1">
      <alignment vertical="center"/>
    </xf>
    <xf numFmtId="164" fontId="4" fillId="0" borderId="10" xfId="0" applyNumberFormat="1" applyFont="1" applyBorder="1"/>
    <xf numFmtId="164" fontId="4" fillId="0" borderId="14" xfId="0" applyNumberFormat="1" applyFont="1" applyBorder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31" xfId="0" applyFont="1" applyBorder="1" applyAlignment="1">
      <alignment wrapText="1"/>
    </xf>
    <xf numFmtId="0" fontId="0" fillId="0" borderId="32" xfId="0" applyBorder="1"/>
    <xf numFmtId="0" fontId="1" fillId="0" borderId="25" xfId="0" applyFont="1" applyBorder="1" applyAlignment="1">
      <alignment wrapText="1"/>
    </xf>
    <xf numFmtId="0" fontId="0" fillId="0" borderId="27" xfId="0" applyBorder="1"/>
    <xf numFmtId="0" fontId="1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4" fillId="0" borderId="0" xfId="0" applyFont="1"/>
    <xf numFmtId="2" fontId="0" fillId="0" borderId="4" xfId="0" applyNumberFormat="1" applyBorder="1" applyAlignment="1">
      <alignment vertical="center"/>
    </xf>
    <xf numFmtId="0" fontId="1" fillId="2" borderId="20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1" xfId="0" applyNumberFormat="1" applyFill="1" applyBorder="1" applyAlignment="1">
      <alignment horizontal="center" vertical="center"/>
    </xf>
    <xf numFmtId="2" fontId="0" fillId="0" borderId="33" xfId="0" applyNumberFormat="1" applyBorder="1"/>
    <xf numFmtId="2" fontId="0" fillId="0" borderId="27" xfId="0" applyNumberFormat="1" applyBorder="1"/>
    <xf numFmtId="0" fontId="1" fillId="0" borderId="0" xfId="0" applyFont="1"/>
    <xf numFmtId="0" fontId="9" fillId="0" borderId="0" xfId="0" applyFont="1"/>
    <xf numFmtId="0" fontId="1" fillId="0" borderId="37" xfId="0" applyFont="1" applyBorder="1"/>
    <xf numFmtId="0" fontId="6" fillId="0" borderId="1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4" fontId="0" fillId="0" borderId="1" xfId="0" applyNumberFormat="1" applyBorder="1"/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4" fontId="0" fillId="0" borderId="3" xfId="0" applyNumberFormat="1" applyBorder="1"/>
    <xf numFmtId="4" fontId="0" fillId="0" borderId="27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4" fillId="0" borderId="38" xfId="0" applyFont="1" applyBorder="1"/>
    <xf numFmtId="4" fontId="4" fillId="0" borderId="17" xfId="0" applyNumberFormat="1" applyFont="1" applyBorder="1"/>
    <xf numFmtId="4" fontId="4" fillId="0" borderId="39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4" fontId="11" fillId="0" borderId="0" xfId="1" applyNumberFormat="1" applyAlignment="1">
      <alignment vertical="center"/>
    </xf>
    <xf numFmtId="4" fontId="10" fillId="0" borderId="1" xfId="0" applyNumberFormat="1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5" fillId="0" borderId="3" xfId="0" applyFont="1" applyBorder="1" applyAlignment="1">
      <alignment wrapText="1"/>
    </xf>
    <xf numFmtId="4" fontId="15" fillId="0" borderId="29" xfId="0" applyNumberFormat="1" applyFont="1" applyBorder="1"/>
    <xf numFmtId="4" fontId="16" fillId="0" borderId="21" xfId="0" applyNumberFormat="1" applyFont="1" applyBorder="1"/>
    <xf numFmtId="0" fontId="17" fillId="0" borderId="0" xfId="0" applyFont="1" applyAlignment="1">
      <alignment horizontal="left"/>
    </xf>
    <xf numFmtId="4" fontId="16" fillId="0" borderId="0" xfId="0" applyNumberFormat="1" applyFont="1"/>
    <xf numFmtId="0" fontId="15" fillId="0" borderId="0" xfId="0" applyFont="1"/>
    <xf numFmtId="0" fontId="16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6" fillId="0" borderId="28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opLeftCell="F1" workbookViewId="0">
      <selection activeCell="AF18" sqref="AF18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5" width="12.109375" customWidth="1"/>
    <col min="16" max="16" width="11.88671875" customWidth="1"/>
    <col min="17" max="17" width="10.109375" customWidth="1"/>
    <col min="18" max="18" width="10.5546875" customWidth="1"/>
  </cols>
  <sheetData>
    <row r="1" spans="1:38" ht="14.4" thickBot="1" x14ac:dyDescent="0.35"/>
    <row r="2" spans="1:38" ht="55.5" customHeight="1" thickBot="1" x14ac:dyDescent="0.35">
      <c r="A2" s="13" t="s">
        <v>23</v>
      </c>
      <c r="B2" s="14" t="s">
        <v>24</v>
      </c>
      <c r="C2" s="14" t="s">
        <v>25</v>
      </c>
      <c r="D2" s="14" t="s">
        <v>27</v>
      </c>
      <c r="E2" s="16" t="s">
        <v>34</v>
      </c>
      <c r="F2" s="14" t="s">
        <v>26</v>
      </c>
      <c r="G2" s="14" t="s">
        <v>28</v>
      </c>
      <c r="H2" s="16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6" t="s">
        <v>32</v>
      </c>
      <c r="N2" s="16" t="s">
        <v>33</v>
      </c>
      <c r="O2" s="14" t="s">
        <v>36</v>
      </c>
      <c r="P2" s="14" t="s">
        <v>37</v>
      </c>
      <c r="Q2" s="14" t="s">
        <v>38</v>
      </c>
      <c r="R2" s="14" t="s">
        <v>39</v>
      </c>
      <c r="S2" s="14" t="s">
        <v>40</v>
      </c>
      <c r="T2" s="14" t="s">
        <v>41</v>
      </c>
      <c r="U2" s="14" t="s">
        <v>42</v>
      </c>
      <c r="V2" s="14" t="s">
        <v>43</v>
      </c>
      <c r="W2" s="14" t="s">
        <v>44</v>
      </c>
      <c r="X2" s="14" t="s">
        <v>45</v>
      </c>
      <c r="Y2" s="14" t="s">
        <v>46</v>
      </c>
      <c r="Z2" s="14" t="s">
        <v>47</v>
      </c>
      <c r="AA2" s="14" t="s">
        <v>48</v>
      </c>
      <c r="AB2" s="14" t="s">
        <v>49</v>
      </c>
      <c r="AC2" s="14" t="s">
        <v>50</v>
      </c>
      <c r="AD2" s="15" t="s">
        <v>51</v>
      </c>
      <c r="AE2" s="14" t="s">
        <v>53</v>
      </c>
      <c r="AF2" s="14" t="s">
        <v>27</v>
      </c>
      <c r="AG2" s="16" t="s">
        <v>34</v>
      </c>
      <c r="AH2" s="14" t="s">
        <v>54</v>
      </c>
      <c r="AI2" s="14" t="s">
        <v>28</v>
      </c>
      <c r="AJ2" s="16" t="s">
        <v>35</v>
      </c>
      <c r="AK2" s="16" t="s">
        <v>73</v>
      </c>
      <c r="AL2" s="16" t="s">
        <v>33</v>
      </c>
    </row>
    <row r="3" spans="1:38" x14ac:dyDescent="0.3">
      <c r="A3" s="12" t="s">
        <v>76</v>
      </c>
      <c r="B3" s="5">
        <v>432.7</v>
      </c>
      <c r="C3" s="5">
        <v>0</v>
      </c>
      <c r="D3" s="5">
        <v>0</v>
      </c>
      <c r="E3" s="17">
        <f>C3+D3</f>
        <v>0</v>
      </c>
      <c r="F3" s="5">
        <v>0</v>
      </c>
      <c r="G3" s="5">
        <v>0</v>
      </c>
      <c r="H3" s="17">
        <f>F3+G3</f>
        <v>0</v>
      </c>
      <c r="I3" s="5">
        <v>0</v>
      </c>
      <c r="J3" s="5">
        <v>0</v>
      </c>
      <c r="K3" s="5">
        <v>0</v>
      </c>
      <c r="L3" s="5">
        <v>0</v>
      </c>
      <c r="M3" s="17">
        <f>(I3+J3+L3)*1.5%</f>
        <v>0</v>
      </c>
      <c r="N3" s="19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7">
        <f>AE3+AF3</f>
        <v>0</v>
      </c>
      <c r="AH3" s="5">
        <v>0</v>
      </c>
      <c r="AI3" s="5">
        <v>0</v>
      </c>
      <c r="AJ3" s="17">
        <f>AH3+AI3</f>
        <v>0</v>
      </c>
      <c r="AK3" s="48">
        <f>AB3*1.5%</f>
        <v>0</v>
      </c>
      <c r="AL3" s="19">
        <f>AJ3*1.5%</f>
        <v>0</v>
      </c>
    </row>
    <row r="4" spans="1:38" x14ac:dyDescent="0.3">
      <c r="A4" s="12" t="s">
        <v>76</v>
      </c>
      <c r="B4" s="5">
        <v>432.7</v>
      </c>
      <c r="C4" s="5">
        <v>0</v>
      </c>
      <c r="D4" s="5">
        <v>0</v>
      </c>
      <c r="E4" s="17">
        <f t="shared" ref="E4:E14" si="0">C4+D4</f>
        <v>0</v>
      </c>
      <c r="F4" s="5">
        <v>0</v>
      </c>
      <c r="G4" s="5">
        <v>0</v>
      </c>
      <c r="H4" s="17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7">
        <f t="shared" ref="M4:M14" si="2">(I4+J4+L4)*1.5%</f>
        <v>0</v>
      </c>
      <c r="N4" s="19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7">
        <f t="shared" ref="AG4:AG14" si="4">AE4+AF4</f>
        <v>0</v>
      </c>
      <c r="AH4" s="5">
        <v>0</v>
      </c>
      <c r="AI4" s="5">
        <v>0</v>
      </c>
      <c r="AJ4" s="17">
        <f t="shared" ref="AJ4:AJ14" si="5">AH4+AI4</f>
        <v>0</v>
      </c>
      <c r="AK4" s="48">
        <f t="shared" ref="AK4:AK14" si="6">AB4*1.5%</f>
        <v>0</v>
      </c>
      <c r="AL4" s="19">
        <f t="shared" ref="AL4:AL14" si="7">AJ4*1.5%</f>
        <v>0</v>
      </c>
    </row>
    <row r="5" spans="1:38" x14ac:dyDescent="0.3">
      <c r="A5" s="12" t="s">
        <v>76</v>
      </c>
      <c r="B5" s="5">
        <v>432.7</v>
      </c>
      <c r="C5" s="5">
        <v>0</v>
      </c>
      <c r="D5" s="5">
        <v>0</v>
      </c>
      <c r="E5" s="17">
        <f t="shared" si="0"/>
        <v>0</v>
      </c>
      <c r="F5" s="5">
        <v>0</v>
      </c>
      <c r="G5" s="5">
        <v>0</v>
      </c>
      <c r="H5" s="17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7">
        <f t="shared" si="2"/>
        <v>0</v>
      </c>
      <c r="N5" s="19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7">
        <f t="shared" si="4"/>
        <v>0</v>
      </c>
      <c r="AH5" s="5">
        <v>0</v>
      </c>
      <c r="AI5" s="5">
        <v>0</v>
      </c>
      <c r="AJ5" s="17">
        <f t="shared" si="5"/>
        <v>0</v>
      </c>
      <c r="AK5" s="48">
        <f t="shared" si="6"/>
        <v>0</v>
      </c>
      <c r="AL5" s="19">
        <f t="shared" si="7"/>
        <v>0</v>
      </c>
    </row>
    <row r="6" spans="1:38" x14ac:dyDescent="0.3">
      <c r="A6" s="12" t="s">
        <v>76</v>
      </c>
      <c r="B6" s="5">
        <v>432.7</v>
      </c>
      <c r="C6" s="5">
        <v>0</v>
      </c>
      <c r="D6" s="5">
        <v>0</v>
      </c>
      <c r="E6" s="17">
        <f t="shared" si="0"/>
        <v>0</v>
      </c>
      <c r="F6" s="5">
        <v>0</v>
      </c>
      <c r="G6" s="5">
        <v>0</v>
      </c>
      <c r="H6" s="17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7">
        <f t="shared" si="2"/>
        <v>0</v>
      </c>
      <c r="N6" s="19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7">
        <f t="shared" si="4"/>
        <v>0</v>
      </c>
      <c r="AH6" s="5">
        <v>0</v>
      </c>
      <c r="AI6" s="5">
        <v>0</v>
      </c>
      <c r="AJ6" s="17">
        <f t="shared" si="5"/>
        <v>0</v>
      </c>
      <c r="AK6" s="48">
        <f t="shared" si="6"/>
        <v>0</v>
      </c>
      <c r="AL6" s="19">
        <f t="shared" si="7"/>
        <v>0</v>
      </c>
    </row>
    <row r="7" spans="1:38" x14ac:dyDescent="0.3">
      <c r="A7" s="12" t="s">
        <v>76</v>
      </c>
      <c r="B7" s="5">
        <v>432.7</v>
      </c>
      <c r="C7" s="5">
        <v>0</v>
      </c>
      <c r="D7" s="5">
        <v>0</v>
      </c>
      <c r="E7" s="17">
        <f t="shared" si="0"/>
        <v>0</v>
      </c>
      <c r="F7" s="5">
        <v>0</v>
      </c>
      <c r="G7" s="5">
        <v>0</v>
      </c>
      <c r="H7" s="17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7">
        <f t="shared" si="2"/>
        <v>0</v>
      </c>
      <c r="N7" s="19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7">
        <f t="shared" si="4"/>
        <v>0</v>
      </c>
      <c r="AH7" s="5">
        <v>0</v>
      </c>
      <c r="AI7" s="5">
        <v>0</v>
      </c>
      <c r="AJ7" s="17">
        <f t="shared" si="5"/>
        <v>0</v>
      </c>
      <c r="AK7" s="48">
        <f t="shared" si="6"/>
        <v>0</v>
      </c>
      <c r="AL7" s="19">
        <f t="shared" si="7"/>
        <v>0</v>
      </c>
    </row>
    <row r="8" spans="1:38" x14ac:dyDescent="0.3">
      <c r="A8" s="12" t="s">
        <v>76</v>
      </c>
      <c r="B8" s="5">
        <v>432.7</v>
      </c>
      <c r="C8" s="2">
        <v>1579.37</v>
      </c>
      <c r="D8" s="2">
        <v>0</v>
      </c>
      <c r="E8" s="17">
        <f t="shared" si="0"/>
        <v>1579.37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2">
        <v>242.32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778.86</v>
      </c>
      <c r="Z8" s="2">
        <v>0</v>
      </c>
      <c r="AA8" s="2">
        <v>350.49</v>
      </c>
      <c r="AB8" s="2">
        <v>0</v>
      </c>
      <c r="AC8" s="2">
        <v>891.37</v>
      </c>
      <c r="AD8" s="2">
        <v>0</v>
      </c>
      <c r="AE8" s="2">
        <v>1808.69</v>
      </c>
      <c r="AF8" s="2">
        <v>0</v>
      </c>
      <c r="AG8" s="17">
        <f t="shared" si="4"/>
        <v>1808.69</v>
      </c>
      <c r="AH8" s="2">
        <v>0</v>
      </c>
      <c r="AI8" s="2">
        <v>0</v>
      </c>
      <c r="AJ8" s="17">
        <f t="shared" si="5"/>
        <v>0</v>
      </c>
      <c r="AK8" s="48">
        <f t="shared" si="6"/>
        <v>0</v>
      </c>
      <c r="AL8" s="19">
        <f t="shared" si="7"/>
        <v>0</v>
      </c>
    </row>
    <row r="9" spans="1:38" x14ac:dyDescent="0.3">
      <c r="A9" s="12" t="s">
        <v>76</v>
      </c>
      <c r="B9" s="5">
        <v>432.7</v>
      </c>
      <c r="C9" s="2">
        <v>0</v>
      </c>
      <c r="D9" s="2">
        <v>0</v>
      </c>
      <c r="E9" s="17">
        <f t="shared" si="0"/>
        <v>0</v>
      </c>
      <c r="F9" s="2">
        <v>1415.33</v>
      </c>
      <c r="G9" s="2">
        <v>0</v>
      </c>
      <c r="H9" s="17">
        <f t="shared" si="1"/>
        <v>1415.33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21.229949999999999</v>
      </c>
      <c r="O9" s="2">
        <v>259.62</v>
      </c>
      <c r="P9" s="2">
        <v>299.83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813.48</v>
      </c>
      <c r="Z9" s="2">
        <v>965.13</v>
      </c>
      <c r="AA9" s="2">
        <v>506.26</v>
      </c>
      <c r="AB9" s="2">
        <v>475.34</v>
      </c>
      <c r="AC9" s="2">
        <v>891.37</v>
      </c>
      <c r="AD9" s="2">
        <v>1082.7</v>
      </c>
      <c r="AE9" s="2">
        <v>3470.25</v>
      </c>
      <c r="AF9" s="2">
        <v>0</v>
      </c>
      <c r="AG9" s="17">
        <f t="shared" si="4"/>
        <v>3470.25</v>
      </c>
      <c r="AH9" s="2">
        <v>2726.15</v>
      </c>
      <c r="AI9" s="2"/>
      <c r="AJ9" s="17">
        <f t="shared" si="5"/>
        <v>2726.15</v>
      </c>
      <c r="AK9" s="48">
        <f t="shared" si="6"/>
        <v>7.1300999999999997</v>
      </c>
      <c r="AL9" s="19">
        <f t="shared" si="7"/>
        <v>40.892249999999997</v>
      </c>
    </row>
    <row r="10" spans="1:38" x14ac:dyDescent="0.3">
      <c r="A10" s="12" t="s">
        <v>76</v>
      </c>
      <c r="B10" s="5">
        <v>432.7</v>
      </c>
      <c r="C10" s="2"/>
      <c r="D10" s="2"/>
      <c r="E10" s="17">
        <f t="shared" si="0"/>
        <v>0</v>
      </c>
      <c r="F10" s="2"/>
      <c r="G10" s="2"/>
      <c r="H10" s="17">
        <f t="shared" si="1"/>
        <v>0</v>
      </c>
      <c r="I10" s="2"/>
      <c r="J10" s="2"/>
      <c r="K10" s="2"/>
      <c r="L10" s="2"/>
      <c r="M10" s="17">
        <f t="shared" si="2"/>
        <v>0</v>
      </c>
      <c r="N10" s="19">
        <f t="shared" si="3"/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>
        <f t="shared" si="4"/>
        <v>0</v>
      </c>
      <c r="AH10" s="2"/>
      <c r="AI10" s="2"/>
      <c r="AJ10" s="17">
        <f t="shared" si="5"/>
        <v>0</v>
      </c>
      <c r="AK10" s="48">
        <f t="shared" si="6"/>
        <v>0</v>
      </c>
      <c r="AL10" s="19">
        <f t="shared" si="7"/>
        <v>0</v>
      </c>
    </row>
    <row r="11" spans="1:38" x14ac:dyDescent="0.3">
      <c r="A11" s="12" t="s">
        <v>76</v>
      </c>
      <c r="B11" s="5">
        <v>432.7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7">
        <f t="shared" si="4"/>
        <v>0</v>
      </c>
      <c r="AH11" s="2"/>
      <c r="AI11" s="2"/>
      <c r="AJ11" s="17">
        <f t="shared" si="5"/>
        <v>0</v>
      </c>
      <c r="AK11" s="48">
        <f t="shared" si="6"/>
        <v>0</v>
      </c>
      <c r="AL11" s="19">
        <f t="shared" si="7"/>
        <v>0</v>
      </c>
    </row>
    <row r="12" spans="1:38" x14ac:dyDescent="0.3">
      <c r="A12" s="12" t="s">
        <v>76</v>
      </c>
      <c r="B12" s="5">
        <v>432.7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7">
        <f t="shared" si="4"/>
        <v>0</v>
      </c>
      <c r="AH12" s="2"/>
      <c r="AI12" s="2"/>
      <c r="AJ12" s="17">
        <f t="shared" si="5"/>
        <v>0</v>
      </c>
      <c r="AK12" s="48">
        <f t="shared" si="6"/>
        <v>0</v>
      </c>
      <c r="AL12" s="19">
        <f t="shared" si="7"/>
        <v>0</v>
      </c>
    </row>
    <row r="13" spans="1:38" x14ac:dyDescent="0.3">
      <c r="A13" s="12" t="s">
        <v>76</v>
      </c>
      <c r="B13" s="5">
        <v>432.7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7">
        <f t="shared" si="4"/>
        <v>0</v>
      </c>
      <c r="AH13" s="2"/>
      <c r="AI13" s="2"/>
      <c r="AJ13" s="17">
        <f t="shared" si="5"/>
        <v>0</v>
      </c>
      <c r="AK13" s="48">
        <f t="shared" si="6"/>
        <v>0</v>
      </c>
      <c r="AL13" s="19">
        <f t="shared" si="7"/>
        <v>0</v>
      </c>
    </row>
    <row r="14" spans="1:38" ht="14.4" thickBot="1" x14ac:dyDescent="0.35">
      <c r="A14" s="12" t="s">
        <v>76</v>
      </c>
      <c r="B14" s="5">
        <v>432.7</v>
      </c>
      <c r="C14" s="8"/>
      <c r="D14" s="8"/>
      <c r="E14" s="17">
        <f t="shared" si="0"/>
        <v>0</v>
      </c>
      <c r="F14" s="8"/>
      <c r="G14" s="8"/>
      <c r="H14" s="17">
        <f t="shared" si="1"/>
        <v>0</v>
      </c>
      <c r="I14" s="8"/>
      <c r="J14" s="8"/>
      <c r="K14" s="8"/>
      <c r="L14" s="8"/>
      <c r="M14" s="17">
        <f t="shared" si="2"/>
        <v>0</v>
      </c>
      <c r="N14" s="19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7">
        <f t="shared" si="4"/>
        <v>0</v>
      </c>
      <c r="AH14" s="8"/>
      <c r="AI14" s="8"/>
      <c r="AJ14" s="17">
        <f t="shared" si="5"/>
        <v>0</v>
      </c>
      <c r="AK14" s="48">
        <f t="shared" si="6"/>
        <v>0</v>
      </c>
      <c r="AL14" s="19">
        <f t="shared" si="7"/>
        <v>0</v>
      </c>
    </row>
    <row r="15" spans="1:38" ht="14.4" thickBot="1" x14ac:dyDescent="0.35">
      <c r="A15" s="10" t="s">
        <v>22</v>
      </c>
      <c r="B15" s="9">
        <v>0</v>
      </c>
      <c r="C15" s="9">
        <f t="shared" ref="C15:G15" si="8">SUM(C3:C14)</f>
        <v>1579.37</v>
      </c>
      <c r="D15" s="9">
        <f t="shared" si="8"/>
        <v>0</v>
      </c>
      <c r="E15" s="18">
        <f t="shared" si="8"/>
        <v>1579.37</v>
      </c>
      <c r="F15" s="9">
        <f t="shared" si="8"/>
        <v>1415.33</v>
      </c>
      <c r="G15" s="9">
        <f t="shared" si="8"/>
        <v>0</v>
      </c>
      <c r="H15" s="18">
        <f t="shared" ref="H15:AE15" si="9">SUM(H3:H14)</f>
        <v>1415.33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8">
        <f t="shared" si="9"/>
        <v>0</v>
      </c>
      <c r="N15" s="20">
        <f t="shared" si="9"/>
        <v>21.229949999999999</v>
      </c>
      <c r="O15" s="10">
        <f t="shared" si="9"/>
        <v>501.94</v>
      </c>
      <c r="P15" s="9">
        <f t="shared" si="9"/>
        <v>299.83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1592.3400000000001</v>
      </c>
      <c r="Z15" s="9">
        <f t="shared" si="9"/>
        <v>965.13</v>
      </c>
      <c r="AA15" s="9">
        <f t="shared" si="9"/>
        <v>856.75</v>
      </c>
      <c r="AB15" s="9">
        <f t="shared" si="9"/>
        <v>475.34</v>
      </c>
      <c r="AC15" s="9">
        <f t="shared" si="9"/>
        <v>1782.74</v>
      </c>
      <c r="AD15" s="11">
        <f t="shared" si="9"/>
        <v>1082.7</v>
      </c>
      <c r="AE15" s="9">
        <f t="shared" si="9"/>
        <v>5278.9400000000005</v>
      </c>
      <c r="AF15" s="9">
        <f>SUM(AF3:AF14)</f>
        <v>0</v>
      </c>
      <c r="AG15" s="18">
        <f>SUM(AG3:AG14)</f>
        <v>5278.9400000000005</v>
      </c>
      <c r="AH15" s="9">
        <f>SUM(AH3:AH14)</f>
        <v>2726.15</v>
      </c>
      <c r="AI15" s="9">
        <f>SUM(AI3:AI14)</f>
        <v>0</v>
      </c>
      <c r="AJ15" s="18">
        <f>SUM(AJ3:AJ14)</f>
        <v>2726.15</v>
      </c>
      <c r="AK15" s="18">
        <f t="shared" ref="AK15" si="10">SUM(AK3:AK14)</f>
        <v>7.1300999999999997</v>
      </c>
      <c r="AL15" s="20">
        <f t="shared" ref="AL15" si="11">SUM(AL3:AL14)</f>
        <v>40.892249999999997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9"/>
  <sheetViews>
    <sheetView workbookViewId="0">
      <selection activeCell="B19" sqref="B19:E19"/>
    </sheetView>
  </sheetViews>
  <sheetFormatPr defaultRowHeight="13.8" x14ac:dyDescent="0.3"/>
  <cols>
    <col min="2" max="2" width="26" customWidth="1"/>
    <col min="3" max="3" width="27" customWidth="1"/>
    <col min="4" max="4" width="22.6640625" customWidth="1"/>
    <col min="5" max="5" width="26.44140625" customWidth="1"/>
  </cols>
  <sheetData>
    <row r="2" spans="2:8" ht="51.75" customHeight="1" x14ac:dyDescent="0.5">
      <c r="B2" s="102" t="s">
        <v>12</v>
      </c>
      <c r="C2" s="102"/>
      <c r="D2" s="102"/>
      <c r="E2" s="102"/>
    </row>
    <row r="3" spans="2:8" ht="26.25" customHeight="1" x14ac:dyDescent="0.45">
      <c r="B3" s="101" t="s">
        <v>85</v>
      </c>
      <c r="C3" s="101"/>
      <c r="D3" s="101"/>
      <c r="E3" s="101"/>
      <c r="F3" s="1"/>
      <c r="G3" s="1"/>
      <c r="H3" s="1"/>
    </row>
    <row r="4" spans="2:8" ht="30" customHeight="1" thickBot="1" x14ac:dyDescent="0.35">
      <c r="B4" s="101"/>
      <c r="C4" s="101"/>
      <c r="D4" s="101"/>
      <c r="E4" s="101"/>
    </row>
    <row r="5" spans="2:8" ht="43.8" thickBot="1" x14ac:dyDescent="0.35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3">
      <c r="B6" s="50" t="s">
        <v>86</v>
      </c>
      <c r="C6" s="51" t="e">
        <f>#REF!</f>
        <v>#REF!</v>
      </c>
      <c r="D6" s="51" t="e">
        <f>#REF!</f>
        <v>#REF!</v>
      </c>
      <c r="E6" s="62" t="e">
        <f>#REF!</f>
        <v>#REF!</v>
      </c>
    </row>
    <row r="7" spans="2:8" ht="27.6" x14ac:dyDescent="0.3">
      <c r="B7" s="52" t="s">
        <v>1</v>
      </c>
      <c r="C7" s="2">
        <f>'отчет сод. жилья'!B22</f>
        <v>501.94</v>
      </c>
      <c r="D7" s="21">
        <f>'отчет сод. жилья'!C22</f>
        <v>299.83</v>
      </c>
      <c r="E7" s="63">
        <f>'отчет сод. жилья'!G24</f>
        <v>2460.46</v>
      </c>
    </row>
    <row r="8" spans="2:8" ht="55.2" x14ac:dyDescent="0.3">
      <c r="B8" s="52" t="s">
        <v>2</v>
      </c>
      <c r="C8" s="2">
        <v>0</v>
      </c>
      <c r="D8" s="2">
        <v>0</v>
      </c>
      <c r="E8" s="53">
        <v>0</v>
      </c>
    </row>
    <row r="9" spans="2:8" x14ac:dyDescent="0.3">
      <c r="B9" s="52" t="s">
        <v>3</v>
      </c>
      <c r="C9" s="2">
        <v>0</v>
      </c>
      <c r="D9" s="2">
        <v>0</v>
      </c>
      <c r="E9" s="53">
        <v>0</v>
      </c>
    </row>
    <row r="10" spans="2:8" ht="27.6" x14ac:dyDescent="0.3">
      <c r="B10" s="52" t="s">
        <v>4</v>
      </c>
      <c r="C10" s="2">
        <v>0</v>
      </c>
      <c r="D10" s="2">
        <v>0</v>
      </c>
      <c r="E10" s="53">
        <v>0</v>
      </c>
    </row>
    <row r="11" spans="2:8" x14ac:dyDescent="0.3">
      <c r="B11" s="52" t="s">
        <v>5</v>
      </c>
      <c r="C11" s="2">
        <v>0</v>
      </c>
      <c r="D11" s="2">
        <v>0</v>
      </c>
      <c r="E11" s="53">
        <v>0</v>
      </c>
    </row>
    <row r="12" spans="2:8" x14ac:dyDescent="0.3">
      <c r="B12" s="52" t="s">
        <v>6</v>
      </c>
      <c r="C12" s="2">
        <f>'выборка 15'!Y15</f>
        <v>1592.3400000000001</v>
      </c>
      <c r="D12" s="2">
        <f>'выборка 15'!Z15</f>
        <v>965.13</v>
      </c>
      <c r="E12" s="53">
        <v>0</v>
      </c>
    </row>
    <row r="13" spans="2:8" ht="27.6" x14ac:dyDescent="0.3">
      <c r="B13" s="52" t="s">
        <v>7</v>
      </c>
      <c r="C13" s="2">
        <v>0</v>
      </c>
      <c r="D13" s="2">
        <v>0</v>
      </c>
      <c r="E13" s="53">
        <v>0</v>
      </c>
    </row>
    <row r="14" spans="2:8" ht="27.6" x14ac:dyDescent="0.3">
      <c r="B14" s="52" t="s">
        <v>8</v>
      </c>
      <c r="C14" s="2">
        <f>'выборка 15'!AA15</f>
        <v>856.75</v>
      </c>
      <c r="D14" s="2">
        <f>'выборка 15'!AB15</f>
        <v>475.34</v>
      </c>
      <c r="E14" s="53">
        <f>D14</f>
        <v>475.34</v>
      </c>
    </row>
    <row r="15" spans="2:8" ht="28.2" thickBot="1" x14ac:dyDescent="0.35">
      <c r="B15" s="54" t="s">
        <v>9</v>
      </c>
      <c r="C15" s="55">
        <f>'выборка 15'!AC15</f>
        <v>1782.74</v>
      </c>
      <c r="D15" s="55">
        <f>'выборка 15'!AD15</f>
        <v>1082.7</v>
      </c>
      <c r="E15" s="56">
        <v>0</v>
      </c>
    </row>
    <row r="17" spans="2:5" ht="19.5" customHeight="1" x14ac:dyDescent="0.3">
      <c r="B17" s="64" t="s">
        <v>81</v>
      </c>
      <c r="C17" s="64"/>
      <c r="D17" s="64"/>
      <c r="E17" s="64"/>
    </row>
    <row r="19" spans="2:5" x14ac:dyDescent="0.3">
      <c r="B19" s="65" t="s">
        <v>87</v>
      </c>
      <c r="C19" s="65"/>
      <c r="D19" s="65"/>
      <c r="E19" s="65">
        <v>676.81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21"/>
  <sheetViews>
    <sheetView tabSelected="1" workbookViewId="0">
      <selection activeCell="E15" sqref="E15"/>
    </sheetView>
  </sheetViews>
  <sheetFormatPr defaultRowHeight="13.8" x14ac:dyDescent="0.3"/>
  <cols>
    <col min="1" max="1" width="37" customWidth="1"/>
    <col min="2" max="2" width="27" customWidth="1"/>
    <col min="3" max="3" width="28.88671875" customWidth="1"/>
    <col min="4" max="4" width="25" style="71" customWidth="1"/>
    <col min="5" max="5" width="9.44140625" bestFit="1" customWidth="1"/>
  </cols>
  <sheetData>
    <row r="2" spans="1:5" ht="69" customHeight="1" x14ac:dyDescent="0.3">
      <c r="A2" s="103" t="s">
        <v>91</v>
      </c>
      <c r="B2" s="104"/>
      <c r="C2" s="104"/>
      <c r="D2" s="104"/>
    </row>
    <row r="3" spans="1:5" ht="14.4" thickBot="1" x14ac:dyDescent="0.35"/>
    <row r="4" spans="1:5" ht="31.2" x14ac:dyDescent="0.3">
      <c r="A4" s="72"/>
      <c r="B4" s="67" t="s">
        <v>55</v>
      </c>
      <c r="C4" s="67" t="s">
        <v>56</v>
      </c>
      <c r="D4" s="73" t="s">
        <v>57</v>
      </c>
    </row>
    <row r="5" spans="1:5" ht="15.6" x14ac:dyDescent="0.3">
      <c r="A5" s="68" t="s">
        <v>92</v>
      </c>
      <c r="B5" s="69"/>
      <c r="C5" s="89">
        <v>34991.599999999999</v>
      </c>
      <c r="D5" s="74"/>
    </row>
    <row r="6" spans="1:5" ht="18.75" customHeight="1" x14ac:dyDescent="0.3">
      <c r="A6" s="66" t="s">
        <v>88</v>
      </c>
      <c r="B6" s="75">
        <v>77778</v>
      </c>
      <c r="C6" s="75">
        <v>78201.899999999994</v>
      </c>
      <c r="D6" s="76">
        <f>'Р И С расход 2022г.'!F7</f>
        <v>4234.3658400000004</v>
      </c>
    </row>
    <row r="7" spans="1:5" ht="27.6" x14ac:dyDescent="0.3">
      <c r="A7" s="52" t="s">
        <v>62</v>
      </c>
      <c r="C7" s="70"/>
      <c r="D7" s="77">
        <v>10440</v>
      </c>
    </row>
    <row r="8" spans="1:5" ht="27.6" x14ac:dyDescent="0.3">
      <c r="A8" s="52" t="s">
        <v>63</v>
      </c>
      <c r="B8" s="70"/>
      <c r="C8" s="70"/>
      <c r="D8" s="76">
        <v>3758.3999999999992</v>
      </c>
    </row>
    <row r="9" spans="1:5" ht="15" thickBot="1" x14ac:dyDescent="0.35">
      <c r="A9" s="78" t="s">
        <v>89</v>
      </c>
      <c r="B9" s="79">
        <f>SUM(B6:B8)</f>
        <v>77778</v>
      </c>
      <c r="C9" s="79">
        <f>SUM(C5:C8)</f>
        <v>113193.5</v>
      </c>
      <c r="D9" s="80">
        <f>SUM(D6:D8)</f>
        <v>18432.76584</v>
      </c>
    </row>
    <row r="10" spans="1:5" ht="14.4" x14ac:dyDescent="0.3">
      <c r="A10" s="57"/>
      <c r="B10" s="57"/>
      <c r="C10" s="57"/>
      <c r="D10" s="81"/>
    </row>
    <row r="11" spans="1:5" ht="14.4" x14ac:dyDescent="0.3">
      <c r="A11" s="105" t="s">
        <v>93</v>
      </c>
      <c r="B11" s="105"/>
      <c r="C11" s="105"/>
      <c r="D11" s="82">
        <f>C9-D9</f>
        <v>94760.734159999993</v>
      </c>
      <c r="E11" s="83"/>
    </row>
    <row r="13" spans="1:5" x14ac:dyDescent="0.3">
      <c r="A13" s="106" t="s">
        <v>94</v>
      </c>
      <c r="B13" s="106"/>
      <c r="C13" s="106"/>
      <c r="D13" s="86"/>
    </row>
    <row r="14" spans="1:5" x14ac:dyDescent="0.3">
      <c r="A14" s="84"/>
      <c r="B14" s="85"/>
      <c r="C14" s="85"/>
      <c r="D14" s="86"/>
    </row>
    <row r="15" spans="1:5" x14ac:dyDescent="0.3">
      <c r="A15" s="64"/>
      <c r="B15" s="64"/>
      <c r="C15" s="64"/>
      <c r="D15" s="87"/>
    </row>
    <row r="21" spans="6:6" x14ac:dyDescent="0.3">
      <c r="F21" s="88"/>
    </row>
  </sheetData>
  <mergeCells count="3">
    <mergeCell ref="A2:D2"/>
    <mergeCell ref="A11:C11"/>
    <mergeCell ref="A13:C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workbookViewId="0">
      <selection activeCell="E18" sqref="E18"/>
    </sheetView>
  </sheetViews>
  <sheetFormatPr defaultRowHeight="13.8" x14ac:dyDescent="0.3"/>
  <cols>
    <col min="1" max="1" width="4.5546875" customWidth="1"/>
    <col min="4" max="4" width="27.33203125" customWidth="1"/>
    <col min="5" max="5" width="45.5546875" customWidth="1"/>
    <col min="6" max="6" width="15.5546875" customWidth="1"/>
  </cols>
  <sheetData>
    <row r="1" spans="1:6" ht="82.5" customHeight="1" x14ac:dyDescent="0.3">
      <c r="A1" s="103" t="s">
        <v>95</v>
      </c>
      <c r="B1" s="103"/>
      <c r="C1" s="103"/>
      <c r="D1" s="103"/>
      <c r="E1" s="103"/>
      <c r="F1" s="103"/>
    </row>
    <row r="2" spans="1:6" ht="12" customHeight="1" thickBot="1" x14ac:dyDescent="0.45">
      <c r="A2" s="90"/>
      <c r="B2" s="90"/>
      <c r="C2" s="90"/>
      <c r="D2" s="90"/>
      <c r="E2" s="90"/>
      <c r="F2" s="90"/>
    </row>
    <row r="3" spans="1:6" x14ac:dyDescent="0.3">
      <c r="A3" s="112" t="s">
        <v>14</v>
      </c>
      <c r="B3" s="114" t="s">
        <v>15</v>
      </c>
      <c r="C3" s="116" t="s">
        <v>16</v>
      </c>
      <c r="D3" s="118" t="s">
        <v>17</v>
      </c>
      <c r="E3" s="120" t="s">
        <v>18</v>
      </c>
      <c r="F3" s="112" t="s">
        <v>19</v>
      </c>
    </row>
    <row r="4" spans="1:6" ht="18" customHeight="1" thickBot="1" x14ac:dyDescent="0.35">
      <c r="A4" s="113"/>
      <c r="B4" s="115"/>
      <c r="C4" s="117"/>
      <c r="D4" s="119"/>
      <c r="E4" s="121"/>
      <c r="F4" s="113"/>
    </row>
    <row r="5" spans="1:6" ht="12.75" customHeight="1" x14ac:dyDescent="0.3">
      <c r="A5" s="91">
        <v>1</v>
      </c>
      <c r="B5" s="92">
        <v>2023</v>
      </c>
      <c r="C5" s="92" t="s">
        <v>96</v>
      </c>
      <c r="D5" s="93"/>
      <c r="E5" s="94" t="s">
        <v>90</v>
      </c>
      <c r="F5" s="95">
        <v>800</v>
      </c>
    </row>
    <row r="6" spans="1:6" ht="14.4" thickBot="1" x14ac:dyDescent="0.35">
      <c r="A6" s="107" t="s">
        <v>21</v>
      </c>
      <c r="B6" s="108"/>
      <c r="C6" s="108"/>
      <c r="D6" s="108"/>
      <c r="E6" s="108"/>
      <c r="F6" s="95">
        <v>3434.3658400000004</v>
      </c>
    </row>
    <row r="7" spans="1:6" ht="15" thickBot="1" x14ac:dyDescent="0.35">
      <c r="A7" s="109" t="s">
        <v>22</v>
      </c>
      <c r="B7" s="110"/>
      <c r="C7" s="110"/>
      <c r="D7" s="110"/>
      <c r="E7" s="111"/>
      <c r="F7" s="96">
        <f>SUM(F5:F6)</f>
        <v>4234.3658400000004</v>
      </c>
    </row>
    <row r="8" spans="1:6" ht="14.4" x14ac:dyDescent="0.3">
      <c r="A8" s="97"/>
      <c r="B8" s="97"/>
      <c r="C8" s="97"/>
      <c r="D8" s="97"/>
      <c r="E8" s="97"/>
      <c r="F8" s="98"/>
    </row>
    <row r="9" spans="1:6" x14ac:dyDescent="0.3">
      <c r="A9" s="99"/>
      <c r="B9" s="99"/>
      <c r="C9" s="99"/>
      <c r="D9" s="99"/>
      <c r="E9" s="99"/>
      <c r="F9" s="99"/>
    </row>
    <row r="10" spans="1:6" ht="12.75" customHeight="1" x14ac:dyDescent="0.3">
      <c r="A10" s="100"/>
      <c r="B10" s="100"/>
      <c r="C10" s="100"/>
      <c r="D10" s="100"/>
      <c r="E10" s="100"/>
      <c r="F10" s="99"/>
    </row>
    <row r="11" spans="1:6" x14ac:dyDescent="0.3">
      <c r="A11" s="99"/>
      <c r="B11" s="99"/>
      <c r="C11" s="99"/>
      <c r="D11" s="99"/>
      <c r="E11" s="99"/>
      <c r="F11" s="99"/>
    </row>
  </sheetData>
  <mergeCells count="9">
    <mergeCell ref="A6:E6"/>
    <mergeCell ref="A7:E7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G27"/>
  <sheetViews>
    <sheetView workbookViewId="0">
      <selection activeCell="A20" sqref="A20:G24"/>
    </sheetView>
  </sheetViews>
  <sheetFormatPr defaultRowHeight="13.8" x14ac:dyDescent="0.3"/>
  <cols>
    <col min="1" max="1" width="36.109375" customWidth="1"/>
    <col min="2" max="2" width="13.109375" customWidth="1"/>
    <col min="3" max="3" width="15" customWidth="1"/>
    <col min="4" max="4" width="16.6640625" customWidth="1"/>
    <col min="5" max="5" width="14.33203125" customWidth="1"/>
    <col min="6" max="6" width="17.5546875" customWidth="1"/>
    <col min="7" max="7" width="18.88671875" customWidth="1"/>
  </cols>
  <sheetData>
    <row r="3" spans="1:7" ht="93.75" customHeight="1" x14ac:dyDescent="0.45">
      <c r="A3" s="122" t="s">
        <v>83</v>
      </c>
      <c r="B3" s="122"/>
      <c r="C3" s="122"/>
      <c r="D3" s="122"/>
      <c r="E3" s="122"/>
      <c r="F3" s="122"/>
      <c r="G3" s="122"/>
    </row>
    <row r="5" spans="1:7" ht="15.6" x14ac:dyDescent="0.3">
      <c r="A5" s="123" t="s">
        <v>80</v>
      </c>
      <c r="B5" s="123"/>
      <c r="C5" s="123"/>
      <c r="D5" s="123"/>
      <c r="E5" s="123"/>
      <c r="F5" s="123"/>
      <c r="G5" s="22">
        <v>-276.43</v>
      </c>
    </row>
    <row r="6" spans="1:7" ht="14.4" thickBot="1" x14ac:dyDescent="0.35"/>
    <row r="7" spans="1:7" ht="63" thickBot="1" x14ac:dyDescent="0.35">
      <c r="A7" s="23"/>
      <c r="B7" s="24" t="s">
        <v>55</v>
      </c>
      <c r="C7" s="24" t="s">
        <v>56</v>
      </c>
      <c r="D7" s="29" t="s">
        <v>57</v>
      </c>
      <c r="E7" s="24" t="s">
        <v>58</v>
      </c>
      <c r="F7" s="24" t="s">
        <v>59</v>
      </c>
      <c r="G7" s="30" t="s">
        <v>60</v>
      </c>
    </row>
    <row r="8" spans="1:7" ht="15" customHeight="1" x14ac:dyDescent="0.3">
      <c r="A8" s="4" t="s">
        <v>61</v>
      </c>
      <c r="B8" s="5">
        <f>'выборка 15'!AG15</f>
        <v>5278.9400000000005</v>
      </c>
      <c r="C8" s="5">
        <f>'выборка 15'!AJ15</f>
        <v>2726.15</v>
      </c>
      <c r="D8" s="31">
        <f>'расход по дому ТО'!H17</f>
        <v>3048.0223500000002</v>
      </c>
      <c r="E8" s="5">
        <v>2707.96</v>
      </c>
      <c r="F8" s="5"/>
      <c r="G8" s="125">
        <f>C14-D14</f>
        <v>-1957.4783500000008</v>
      </c>
    </row>
    <row r="9" spans="1:7" ht="33" customHeight="1" x14ac:dyDescent="0.3">
      <c r="A9" s="3" t="s">
        <v>62</v>
      </c>
      <c r="B9" s="2">
        <v>0</v>
      </c>
      <c r="C9" s="2">
        <v>0</v>
      </c>
      <c r="D9" s="31">
        <f>('выборка 15'!B3*1.74)*2</f>
        <v>1505.796</v>
      </c>
      <c r="E9" s="2"/>
      <c r="F9" s="2"/>
      <c r="G9" s="126"/>
    </row>
    <row r="10" spans="1:7" ht="31.5" customHeight="1" x14ac:dyDescent="0.3">
      <c r="A10" s="3" t="s">
        <v>63</v>
      </c>
      <c r="B10" s="2"/>
      <c r="C10" s="2"/>
      <c r="D10" s="31">
        <f>('выборка 15'!B4*0.15)*2</f>
        <v>129.81</v>
      </c>
      <c r="E10" s="2"/>
      <c r="F10" s="2"/>
      <c r="G10" s="126"/>
    </row>
    <row r="11" spans="1:7" ht="15" customHeight="1" x14ac:dyDescent="0.3">
      <c r="A11" s="4" t="s">
        <v>64</v>
      </c>
      <c r="B11" s="2">
        <v>0</v>
      </c>
      <c r="C11" s="2">
        <v>0</v>
      </c>
      <c r="D11" s="31"/>
      <c r="E11" s="2"/>
      <c r="F11" s="2"/>
      <c r="G11" s="126"/>
    </row>
    <row r="12" spans="1:7" ht="26.25" customHeight="1" x14ac:dyDescent="0.3">
      <c r="A12" s="3" t="s">
        <v>65</v>
      </c>
      <c r="B12" s="2">
        <v>0</v>
      </c>
      <c r="C12" s="2">
        <v>0</v>
      </c>
      <c r="D12" s="31"/>
      <c r="E12" s="2"/>
      <c r="F12" s="2"/>
      <c r="G12" s="126"/>
    </row>
    <row r="13" spans="1:7" ht="34.5" customHeight="1" thickBot="1" x14ac:dyDescent="0.35">
      <c r="A13" s="32" t="s">
        <v>66</v>
      </c>
      <c r="B13" s="8">
        <v>0</v>
      </c>
      <c r="C13" s="8">
        <v>0</v>
      </c>
      <c r="D13" s="58"/>
      <c r="E13" s="8"/>
      <c r="F13" s="8"/>
      <c r="G13" s="126"/>
    </row>
    <row r="14" spans="1:7" ht="15" customHeight="1" thickBot="1" x14ac:dyDescent="0.35">
      <c r="A14" s="25" t="s">
        <v>74</v>
      </c>
      <c r="B14" s="26">
        <f t="shared" ref="B14:C14" si="0">SUM(B8:B13)</f>
        <v>5278.9400000000005</v>
      </c>
      <c r="C14" s="26">
        <f t="shared" si="0"/>
        <v>2726.15</v>
      </c>
      <c r="D14" s="27">
        <f>SUM(D8:D13)</f>
        <v>4683.6283500000009</v>
      </c>
      <c r="E14" s="26">
        <f>SUM(E8:E13)</f>
        <v>2707.96</v>
      </c>
      <c r="F14" s="26"/>
      <c r="G14" s="49">
        <f>SUM(G8)</f>
        <v>-1957.4783500000008</v>
      </c>
    </row>
    <row r="15" spans="1:7" ht="15" customHeight="1" x14ac:dyDescent="0.3">
      <c r="A15" s="57"/>
      <c r="B15" s="57"/>
      <c r="C15" s="57"/>
      <c r="D15" s="28"/>
      <c r="E15" s="57"/>
      <c r="F15" s="57"/>
      <c r="G15" s="28"/>
    </row>
    <row r="16" spans="1:7" ht="15.6" x14ac:dyDescent="0.3">
      <c r="A16" s="123" t="s">
        <v>84</v>
      </c>
      <c r="B16" s="123"/>
      <c r="C16" s="123"/>
      <c r="D16" s="123"/>
      <c r="E16" s="123"/>
      <c r="F16" s="123"/>
      <c r="G16" s="28">
        <f>G5+C14-D14</f>
        <v>-2233.9083500000006</v>
      </c>
    </row>
    <row r="17" spans="1:7" ht="15" customHeight="1" x14ac:dyDescent="0.3">
      <c r="A17" s="57"/>
      <c r="B17" s="57"/>
      <c r="C17" s="57"/>
      <c r="D17" s="28"/>
      <c r="E17" s="57"/>
      <c r="F17" s="57"/>
      <c r="G17" s="28"/>
    </row>
    <row r="18" spans="1:7" ht="15" customHeight="1" x14ac:dyDescent="0.3">
      <c r="A18" s="57"/>
      <c r="B18" s="57"/>
      <c r="C18" s="57"/>
      <c r="D18" s="28"/>
      <c r="E18" s="57"/>
      <c r="F18" s="57"/>
      <c r="G18" s="28"/>
    </row>
    <row r="19" spans="1:7" ht="15" customHeight="1" x14ac:dyDescent="0.3">
      <c r="A19" s="57"/>
      <c r="B19" s="57"/>
      <c r="C19" s="57"/>
      <c r="D19" s="28"/>
      <c r="E19" s="57"/>
      <c r="F19" s="57"/>
      <c r="G19" s="28"/>
    </row>
    <row r="20" spans="1:7" ht="15.6" x14ac:dyDescent="0.3">
      <c r="A20" s="123" t="s">
        <v>80</v>
      </c>
      <c r="B20" s="123"/>
      <c r="C20" s="123"/>
      <c r="D20" s="123"/>
      <c r="E20" s="123"/>
      <c r="F20" s="123"/>
      <c r="G20" s="28">
        <v>2160.63</v>
      </c>
    </row>
    <row r="21" spans="1:7" ht="15" customHeight="1" thickBot="1" x14ac:dyDescent="0.35">
      <c r="A21" s="57"/>
      <c r="B21" s="57"/>
      <c r="C21" s="57"/>
      <c r="D21" s="28"/>
      <c r="E21" s="57"/>
      <c r="F21" s="57"/>
      <c r="G21" s="28"/>
    </row>
    <row r="22" spans="1:7" ht="15" customHeight="1" thickBot="1" x14ac:dyDescent="0.35">
      <c r="A22" s="59" t="s">
        <v>75</v>
      </c>
      <c r="B22" s="18">
        <f>'выборка 15'!O15</f>
        <v>501.94</v>
      </c>
      <c r="C22" s="18">
        <f>'выборка 15'!P15</f>
        <v>299.83</v>
      </c>
      <c r="D22" s="60">
        <v>0</v>
      </c>
      <c r="E22" s="18">
        <v>226.84</v>
      </c>
      <c r="F22" s="18">
        <v>0</v>
      </c>
      <c r="G22" s="61">
        <f>C22-D22</f>
        <v>299.83</v>
      </c>
    </row>
    <row r="23" spans="1:7" x14ac:dyDescent="0.3">
      <c r="G23" s="33"/>
    </row>
    <row r="24" spans="1:7" ht="15.6" x14ac:dyDescent="0.3">
      <c r="A24" s="123" t="s">
        <v>84</v>
      </c>
      <c r="B24" s="123"/>
      <c r="C24" s="123"/>
      <c r="D24" s="123"/>
      <c r="E24" s="123"/>
      <c r="F24" s="123"/>
      <c r="G24" s="28">
        <f>G20+C22-D22</f>
        <v>2460.46</v>
      </c>
    </row>
    <row r="27" spans="1:7" x14ac:dyDescent="0.3">
      <c r="A27" s="124" t="s">
        <v>81</v>
      </c>
      <c r="B27" s="124"/>
      <c r="C27" s="124"/>
      <c r="D27" s="124"/>
      <c r="E27" s="124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22"/>
  <sheetViews>
    <sheetView workbookViewId="0">
      <selection activeCell="A4" sqref="A4:H4"/>
    </sheetView>
  </sheetViews>
  <sheetFormatPr defaultRowHeight="13.8" x14ac:dyDescent="0.3"/>
  <cols>
    <col min="1" max="1" width="3.44140625" customWidth="1"/>
    <col min="2" max="2" width="9.44140625" customWidth="1"/>
    <col min="4" max="4" width="28" customWidth="1"/>
    <col min="5" max="5" width="36.33203125" customWidth="1"/>
    <col min="8" max="8" width="13" customWidth="1"/>
  </cols>
  <sheetData>
    <row r="2" spans="1:8" ht="17.399999999999999" x14ac:dyDescent="0.35">
      <c r="A2" s="128" t="s">
        <v>67</v>
      </c>
      <c r="B2" s="128"/>
      <c r="C2" s="128"/>
      <c r="D2" s="128"/>
      <c r="E2" s="128"/>
      <c r="F2" s="128"/>
      <c r="G2" s="128"/>
      <c r="H2" s="128"/>
    </row>
    <row r="3" spans="1:8" ht="17.399999999999999" x14ac:dyDescent="0.35">
      <c r="A3" s="128" t="s">
        <v>77</v>
      </c>
      <c r="B3" s="128"/>
      <c r="C3" s="128"/>
      <c r="D3" s="128"/>
      <c r="E3" s="128"/>
      <c r="F3" s="128"/>
      <c r="G3" s="128"/>
      <c r="H3" s="128"/>
    </row>
    <row r="4" spans="1:8" ht="17.399999999999999" x14ac:dyDescent="0.35">
      <c r="A4" s="128" t="s">
        <v>82</v>
      </c>
      <c r="B4" s="128"/>
      <c r="C4" s="128"/>
      <c r="D4" s="128"/>
      <c r="E4" s="128"/>
      <c r="F4" s="128"/>
      <c r="G4" s="128"/>
      <c r="H4" s="128"/>
    </row>
    <row r="5" spans="1:8" ht="14.4" thickBot="1" x14ac:dyDescent="0.35"/>
    <row r="6" spans="1:8" ht="43.8" thickBot="1" x14ac:dyDescent="0.35">
      <c r="A6" s="34" t="s">
        <v>14</v>
      </c>
      <c r="B6" s="35" t="s">
        <v>15</v>
      </c>
      <c r="C6" s="36" t="s">
        <v>16</v>
      </c>
      <c r="D6" s="36" t="s">
        <v>68</v>
      </c>
      <c r="E6" s="36" t="s">
        <v>18</v>
      </c>
      <c r="F6" s="37" t="s">
        <v>69</v>
      </c>
      <c r="G6" s="37" t="s">
        <v>20</v>
      </c>
      <c r="H6" s="7" t="s">
        <v>70</v>
      </c>
    </row>
    <row r="7" spans="1:8" x14ac:dyDescent="0.3">
      <c r="A7" s="38"/>
      <c r="B7" s="39">
        <v>2015</v>
      </c>
      <c r="C7" s="39" t="s">
        <v>78</v>
      </c>
      <c r="D7" s="40"/>
      <c r="E7" s="41" t="s">
        <v>79</v>
      </c>
      <c r="F7" s="42"/>
      <c r="G7" s="42"/>
      <c r="H7" s="43">
        <v>3000</v>
      </c>
    </row>
    <row r="8" spans="1:8" x14ac:dyDescent="0.3">
      <c r="A8" s="38"/>
      <c r="B8" s="39"/>
      <c r="C8" s="39"/>
      <c r="D8" s="40"/>
      <c r="E8" s="41"/>
      <c r="F8" s="42"/>
      <c r="G8" s="42"/>
      <c r="H8" s="43"/>
    </row>
    <row r="9" spans="1:8" x14ac:dyDescent="0.3">
      <c r="A9" s="38"/>
      <c r="B9" s="39"/>
      <c r="C9" s="39"/>
      <c r="D9" s="40"/>
      <c r="E9" s="41"/>
      <c r="F9" s="42"/>
      <c r="G9" s="42"/>
      <c r="H9" s="43"/>
    </row>
    <row r="10" spans="1:8" x14ac:dyDescent="0.3">
      <c r="A10" s="38"/>
      <c r="B10" s="39"/>
      <c r="C10" s="39"/>
      <c r="D10" s="40"/>
      <c r="E10" s="41"/>
      <c r="F10" s="42"/>
      <c r="G10" s="42"/>
      <c r="H10" s="43"/>
    </row>
    <row r="11" spans="1:8" x14ac:dyDescent="0.3">
      <c r="A11" s="38"/>
      <c r="B11" s="39"/>
      <c r="C11" s="39"/>
      <c r="D11" s="40"/>
      <c r="E11" s="41"/>
      <c r="F11" s="42"/>
      <c r="G11" s="42"/>
      <c r="H11" s="43"/>
    </row>
    <row r="12" spans="1:8" x14ac:dyDescent="0.3">
      <c r="A12" s="38"/>
      <c r="B12" s="39"/>
      <c r="C12" s="39"/>
      <c r="D12" s="40"/>
      <c r="E12" s="41"/>
      <c r="F12" s="42"/>
      <c r="G12" s="42"/>
      <c r="H12" s="43"/>
    </row>
    <row r="13" spans="1:8" x14ac:dyDescent="0.3">
      <c r="A13" s="38"/>
      <c r="B13" s="39"/>
      <c r="C13" s="39"/>
      <c r="D13" s="40"/>
      <c r="E13" s="41"/>
      <c r="F13" s="42"/>
      <c r="G13" s="42"/>
      <c r="H13" s="43"/>
    </row>
    <row r="14" spans="1:8" x14ac:dyDescent="0.3">
      <c r="A14" s="38"/>
      <c r="B14" s="39"/>
      <c r="C14" s="39"/>
      <c r="D14" s="40"/>
      <c r="E14" s="41"/>
      <c r="F14" s="42"/>
      <c r="G14" s="42"/>
      <c r="H14" s="43"/>
    </row>
    <row r="15" spans="1:8" x14ac:dyDescent="0.3">
      <c r="A15" s="38"/>
      <c r="B15" s="39"/>
      <c r="C15" s="39"/>
      <c r="D15" s="40"/>
      <c r="E15" s="41"/>
      <c r="F15" s="42"/>
      <c r="G15" s="42"/>
      <c r="H15" s="43"/>
    </row>
    <row r="16" spans="1:8" ht="15" thickBot="1" x14ac:dyDescent="0.35">
      <c r="A16" s="44"/>
      <c r="B16" s="129" t="s">
        <v>71</v>
      </c>
      <c r="C16" s="130"/>
      <c r="D16" s="130"/>
      <c r="E16" s="130"/>
      <c r="F16" s="130"/>
      <c r="G16" s="131"/>
      <c r="H16" s="45">
        <f>'выборка 15'!AK15+'выборка 15'!AL15</f>
        <v>48.022349999999996</v>
      </c>
    </row>
    <row r="17" spans="1:8" ht="15" thickBot="1" x14ac:dyDescent="0.35">
      <c r="A17" s="132" t="s">
        <v>72</v>
      </c>
      <c r="B17" s="133"/>
      <c r="C17" s="133"/>
      <c r="D17" s="46"/>
      <c r="E17" s="46"/>
      <c r="F17" s="46"/>
      <c r="G17" s="46"/>
      <c r="H17" s="47">
        <f>SUM(H7:H16)</f>
        <v>3048.0223500000002</v>
      </c>
    </row>
    <row r="18" spans="1:8" x14ac:dyDescent="0.3">
      <c r="A18" s="134"/>
      <c r="B18" s="134"/>
      <c r="C18" s="135"/>
      <c r="D18" s="135"/>
      <c r="E18" s="135"/>
      <c r="F18" s="135"/>
      <c r="G18" s="135"/>
      <c r="H18" s="135"/>
    </row>
    <row r="22" spans="1:8" ht="14.4" x14ac:dyDescent="0.3">
      <c r="A22" s="127" t="s">
        <v>81</v>
      </c>
      <c r="B22" s="127"/>
      <c r="C22" s="127"/>
      <c r="D22" s="127"/>
      <c r="E22" s="127"/>
      <c r="F22" s="127"/>
      <c r="G22" s="127"/>
      <c r="H22" s="127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Р И С отчет 2022г.</vt:lpstr>
      <vt:lpstr>Р И С расход 2022г.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2023-02-09T12:34:28Z</cp:lastPrinted>
  <dcterms:created xsi:type="dcterms:W3CDTF">2015-02-24T21:57:31Z</dcterms:created>
  <dcterms:modified xsi:type="dcterms:W3CDTF">2024-03-26T12:30:36Z</dcterms:modified>
</cp:coreProperties>
</file>