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9270" firstSheet="2" activeTab="2"/>
  </bookViews>
  <sheets>
    <sheet name="выборка 15" sheetId="3" state="hidden" r:id="rId1"/>
    <sheet name="общий отчет по дому за 15 г" sheetId="1" state="hidden" r:id="rId2"/>
    <sheet name="Р И С отчет18" sheetId="9" r:id="rId3"/>
    <sheet name="Р И С расход18" sheetId="10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D7" i="9" l="1"/>
  <c r="D10" i="5" l="1"/>
  <c r="D9" i="5"/>
  <c r="AI15" i="3"/>
  <c r="AF15" i="3"/>
  <c r="H7" i="3"/>
  <c r="N7" i="3" s="1"/>
  <c r="E14" i="5"/>
  <c r="AK14" i="3"/>
  <c r="AK13" i="3"/>
  <c r="AK12" i="3"/>
  <c r="AK11" i="3"/>
  <c r="AK10" i="3"/>
  <c r="AK9" i="3"/>
  <c r="AK8" i="3"/>
  <c r="AK7" i="3"/>
  <c r="AK6" i="3"/>
  <c r="AK5" i="3"/>
  <c r="AK4" i="3"/>
  <c r="AG14" i="3"/>
  <c r="AG13" i="3"/>
  <c r="AG12" i="3"/>
  <c r="AG11" i="3"/>
  <c r="AG10" i="3"/>
  <c r="AG9" i="3"/>
  <c r="AG8" i="3"/>
  <c r="AG7" i="3"/>
  <c r="AG6" i="3"/>
  <c r="AG5" i="3"/>
  <c r="AG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AH15" i="3" l="1"/>
  <c r="AE15" i="3"/>
  <c r="AJ15" i="3"/>
  <c r="C8" i="5" s="1"/>
  <c r="AG15" i="3"/>
  <c r="B8" i="5" s="1"/>
  <c r="B14" i="5" s="1"/>
  <c r="C15" i="3"/>
  <c r="C6" i="1" s="1"/>
  <c r="F15" i="3"/>
  <c r="D6" i="1" s="1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2" i="1" s="1"/>
  <c r="Z15" i="3"/>
  <c r="D12" i="1" s="1"/>
  <c r="AA15" i="3"/>
  <c r="C14" i="1" s="1"/>
  <c r="AB15" i="3"/>
  <c r="D14" i="1" s="1"/>
  <c r="E14" i="1" s="1"/>
  <c r="AC15" i="3"/>
  <c r="C15" i="1" s="1"/>
  <c r="AD15" i="3"/>
  <c r="D15" i="1" s="1"/>
  <c r="M15" i="3"/>
  <c r="H15" i="3"/>
  <c r="E15" i="3"/>
  <c r="C22" i="5" l="1"/>
  <c r="D7" i="1" s="1"/>
  <c r="C14" i="5"/>
  <c r="B22" i="5"/>
  <c r="C7" i="1" s="1"/>
  <c r="N15" i="3"/>
  <c r="G16" i="5" l="1"/>
  <c r="G8" i="5"/>
  <c r="G14" i="5" s="1"/>
  <c r="G22" i="5"/>
  <c r="G24" i="5"/>
  <c r="E7" i="1" l="1"/>
  <c r="E6" i="1"/>
</calcChain>
</file>

<file path=xl/sharedStrings.xml><?xml version="1.0" encoding="utf-8"?>
<sst xmlns="http://schemas.openxmlformats.org/spreadsheetml/2006/main" count="138" uniqueCount="106">
  <si>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</si>
  <si>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</si>
  <si>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</si>
  <si>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</si>
  <si>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</si>
  <si>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</si>
  <si>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</si>
  <si>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</si>
  <si>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</si>
  <si>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</si>
  <si>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</si>
  <si>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</si>
  <si>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</si>
  <si>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</si>
  <si>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</si>
  <si>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</si>
  <si>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</si>
  <si>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</si>
  <si>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</si>
  <si>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</si>
  <si>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</si>
  <si>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</si>
  <si>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</si>
  <si>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</si>
  <si>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</si>
  <si>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</si>
  <si>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</si>
  <si>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</si>
  <si>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</si>
  <si>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</si>
  <si>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</si>
  <si>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</si>
  <si>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</si>
  <si>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</si>
  <si>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</si>
  <si>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</si>
  <si>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</si>
  <si>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</si>
  <si>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</si>
  <si>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</si>
  <si>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</si>
  <si>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</si>
  <si>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</si>
  <si>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</si>
  <si>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</si>
  <si>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</si>
  <si>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</si>
  <si>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</si>
  <si>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</si>
  <si>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</si>
  <si>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</si>
  <si>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</si>
  <si>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</si>
  <si>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</si>
  <si>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</si>
  <si>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</si>
  <si>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</si>
  <si>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</si>
  <si>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</si>
  <si>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</si>
  <si>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</si>
  <si>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</si>
  <si>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</si>
  <si>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</si>
  <si>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</si>
  <si>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</si>
  <si>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</si>
  <si>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</si>
  <si>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</si>
  <si>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</si>
  <si>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</si>
  <si>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</si>
  <si>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</si>
  <si>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</si>
  <si>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</si>
  <si>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</si>
  <si>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31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</si>
  <si>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</si>
  <si>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</si>
  <si>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</si>
  <si>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</si>
  <si>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</si>
  <si>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</si>
  <si>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</si>
  <si>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</si>
  <si>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в доме по  адресу ул.Инструментальная, 31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</si>
  <si>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</si>
  <si>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</si>
  <si>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</si>
  <si>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</si>
  <si>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</si>
  <si>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территория</t>
  </si>
  <si>
    <t>ноябрь</t>
  </si>
  <si>
    <t>изготовление и доставка пескопасты</t>
  </si>
  <si>
    <t>февраль</t>
  </si>
  <si>
    <t>обследование, проведение технического обслуживания вент.каналов и дымоходов</t>
  </si>
  <si>
    <t xml:space="preserve">весенний осмотр </t>
  </si>
  <si>
    <t>май</t>
  </si>
  <si>
    <t>осенний осмотр</t>
  </si>
  <si>
    <t>РТИ, справка БТИ</t>
  </si>
  <si>
    <t>декабрь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</si>
  <si>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Инструментальная, 31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</si>
  <si>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</si>
  <si>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</si>
  <si>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</si>
  <si>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Инструментальная,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</si>
</sst>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2" fontId="0" fillId="0" borderId="33" xfId="0" applyNumberFormat="1" applyBorder="1"/>
    <xf numFmtId="2" fontId="0" fillId="0" borderId="27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1" fillId="0" borderId="37" xfId="0" applyFont="1" applyBorder="1"/>
    <xf numFmtId="0" fontId="6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0" fillId="0" borderId="1" xfId="0" applyNumberFormat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4" fontId="0" fillId="0" borderId="3" xfId="0" applyNumberFormat="1" applyBorder="1"/>
    <xf numFmtId="4" fontId="0" fillId="0" borderId="27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4" fillId="0" borderId="38" xfId="0" applyFont="1" applyBorder="1"/>
    <xf numFmtId="4" fontId="4" fillId="0" borderId="17" xfId="0" applyNumberFormat="1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0" fontId="0" fillId="0" borderId="0" xfId="0" applyFill="1"/>
    <xf numFmtId="4" fontId="1" fillId="0" borderId="21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8" fillId="0" borderId="1" xfId="0" applyFont="1" applyBorder="1"/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" fontId="0" fillId="0" borderId="29" xfId="0" applyNumberFormat="1" applyFill="1" applyBorder="1"/>
    <xf numFmtId="0" fontId="0" fillId="0" borderId="3" xfId="0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12" fillId="0" borderId="4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2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F1" workbookViewId="0">
      <selection activeCell="AF18" sqref="AF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38</v>
      </c>
      <c r="R2" s="15" t="s">
        <v>39</v>
      </c>
      <c r="S2" s="15" t="s">
        <v>40</v>
      </c>
      <c r="T2" s="15" t="s">
        <v>41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6" t="s">
        <v>51</v>
      </c>
      <c r="AE2" s="14" t="s">
        <v>53</v>
      </c>
      <c r="AF2" s="14" t="s">
        <v>27</v>
      </c>
      <c r="AG2" s="17" t="s">
        <v>34</v>
      </c>
      <c r="AH2" s="14" t="s">
        <v>54</v>
      </c>
      <c r="AI2" s="14" t="s">
        <v>28</v>
      </c>
      <c r="AJ2" s="17" t="s">
        <v>35</v>
      </c>
      <c r="AK2" s="17" t="s">
        <v>73</v>
      </c>
      <c r="AL2" s="17" t="s">
        <v>33</v>
      </c>
    </row>
    <row r="3" spans="1:38" x14ac:dyDescent="0.2">
      <c r="A3" s="12" t="s">
        <v>76</v>
      </c>
      <c r="B3" s="5">
        <v>432.7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AB3*1.5%</f>
        <v>0</v>
      </c>
      <c r="AL3" s="20">
        <f>AJ3*1.5%</f>
        <v>0</v>
      </c>
    </row>
    <row r="4" spans="1:38" x14ac:dyDescent="0.2">
      <c r="A4" s="12" t="s">
        <v>76</v>
      </c>
      <c r="B4" s="5">
        <v>432.7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76</v>
      </c>
      <c r="B5" s="5">
        <v>432.7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76</v>
      </c>
      <c r="B6" s="5">
        <v>432.7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76</v>
      </c>
      <c r="B7" s="5">
        <v>432.7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76</v>
      </c>
      <c r="B8" s="5">
        <v>432.7</v>
      </c>
      <c r="C8" s="2">
        <v>1579.37</v>
      </c>
      <c r="D8" s="2">
        <v>0</v>
      </c>
      <c r="E8" s="18">
        <f t="shared" si="0"/>
        <v>1579.37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242.32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778.86</v>
      </c>
      <c r="Z8" s="2">
        <v>0</v>
      </c>
      <c r="AA8" s="2">
        <v>350.49</v>
      </c>
      <c r="AB8" s="2">
        <v>0</v>
      </c>
      <c r="AC8" s="2">
        <v>891.37</v>
      </c>
      <c r="AD8" s="2">
        <v>0</v>
      </c>
      <c r="AE8" s="2">
        <v>1808.69</v>
      </c>
      <c r="AF8" s="2">
        <v>0</v>
      </c>
      <c r="AG8" s="18">
        <f t="shared" si="4"/>
        <v>1808.69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76</v>
      </c>
      <c r="B9" s="5">
        <v>432.7</v>
      </c>
      <c r="C9" s="2">
        <v>0</v>
      </c>
      <c r="D9" s="2">
        <v>0</v>
      </c>
      <c r="E9" s="18">
        <f t="shared" si="0"/>
        <v>0</v>
      </c>
      <c r="F9" s="2">
        <v>1415.33</v>
      </c>
      <c r="G9" s="2">
        <v>0</v>
      </c>
      <c r="H9" s="18">
        <f t="shared" si="1"/>
        <v>1415.33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21.229949999999999</v>
      </c>
      <c r="O9" s="2">
        <v>259.62</v>
      </c>
      <c r="P9" s="2">
        <v>299.83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813.48</v>
      </c>
      <c r="Z9" s="2">
        <v>965.13</v>
      </c>
      <c r="AA9" s="2">
        <v>506.26</v>
      </c>
      <c r="AB9" s="2">
        <v>475.34</v>
      </c>
      <c r="AC9" s="2">
        <v>891.37</v>
      </c>
      <c r="AD9" s="2">
        <v>1082.7</v>
      </c>
      <c r="AE9" s="2">
        <v>3470.25</v>
      </c>
      <c r="AF9" s="2">
        <v>0</v>
      </c>
      <c r="AG9" s="18">
        <f t="shared" si="4"/>
        <v>3470.25</v>
      </c>
      <c r="AH9" s="2">
        <v>2726.15</v>
      </c>
      <c r="AI9" s="2"/>
      <c r="AJ9" s="18">
        <f t="shared" si="5"/>
        <v>2726.15</v>
      </c>
      <c r="AK9" s="50">
        <f t="shared" si="6"/>
        <v>7.1300999999999997</v>
      </c>
      <c r="AL9" s="20">
        <f t="shared" si="7"/>
        <v>40.892249999999997</v>
      </c>
    </row>
    <row r="10" spans="1:38" x14ac:dyDescent="0.2">
      <c r="A10" s="12" t="s">
        <v>76</v>
      </c>
      <c r="B10" s="5">
        <v>432.7</v>
      </c>
      <c r="C10" s="2"/>
      <c r="D10" s="2"/>
      <c r="E10" s="18">
        <f t="shared" si="0"/>
        <v>0</v>
      </c>
      <c r="F10" s="2"/>
      <c r="G10" s="2"/>
      <c r="H10" s="18">
        <f t="shared" si="1"/>
        <v>0</v>
      </c>
      <c r="I10" s="2"/>
      <c r="J10" s="2"/>
      <c r="K10" s="2"/>
      <c r="L10" s="2"/>
      <c r="M10" s="18">
        <f t="shared" si="2"/>
        <v>0</v>
      </c>
      <c r="N10" s="20">
        <f t="shared" si="3"/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8">
        <f t="shared" si="4"/>
        <v>0</v>
      </c>
      <c r="AH10" s="2"/>
      <c r="AI10" s="2"/>
      <c r="AJ10" s="18">
        <f t="shared" si="5"/>
        <v>0</v>
      </c>
      <c r="AK10" s="50">
        <f t="shared" si="6"/>
        <v>0</v>
      </c>
      <c r="AL10" s="20">
        <f t="shared" si="7"/>
        <v>0</v>
      </c>
    </row>
    <row r="11" spans="1:38" x14ac:dyDescent="0.2">
      <c r="A11" s="12" t="s">
        <v>76</v>
      </c>
      <c r="B11" s="5">
        <v>432.7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76</v>
      </c>
      <c r="B12" s="5">
        <v>432.7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76</v>
      </c>
      <c r="B13" s="5">
        <v>432.7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76</v>
      </c>
      <c r="B14" s="5">
        <v>432.7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1579.37</v>
      </c>
      <c r="D15" s="9">
        <f t="shared" si="8"/>
        <v>0</v>
      </c>
      <c r="E15" s="19">
        <f t="shared" si="8"/>
        <v>1579.37</v>
      </c>
      <c r="F15" s="9">
        <f t="shared" si="8"/>
        <v>1415.33</v>
      </c>
      <c r="G15" s="9">
        <f t="shared" si="8"/>
        <v>0</v>
      </c>
      <c r="H15" s="19">
        <f t="shared" ref="H15:AE15" si="9">SUM(H3:H14)</f>
        <v>1415.33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21.229949999999999</v>
      </c>
      <c r="O15" s="10">
        <f t="shared" si="9"/>
        <v>501.94</v>
      </c>
      <c r="P15" s="9">
        <f t="shared" si="9"/>
        <v>299.83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1592.3400000000001</v>
      </c>
      <c r="Z15" s="9">
        <f t="shared" si="9"/>
        <v>965.13</v>
      </c>
      <c r="AA15" s="9">
        <f t="shared" si="9"/>
        <v>856.75</v>
      </c>
      <c r="AB15" s="9">
        <f t="shared" si="9"/>
        <v>475.34</v>
      </c>
      <c r="AC15" s="9">
        <f t="shared" si="9"/>
        <v>1782.74</v>
      </c>
      <c r="AD15" s="11">
        <f t="shared" si="9"/>
        <v>1082.7</v>
      </c>
      <c r="AE15" s="9">
        <f t="shared" si="9"/>
        <v>5278.9400000000005</v>
      </c>
      <c r="AF15" s="9">
        <f>SUM(AF3:AF14)</f>
        <v>0</v>
      </c>
      <c r="AG15" s="19">
        <f>SUM(AG3:AG14)</f>
        <v>5278.9400000000005</v>
      </c>
      <c r="AH15" s="9">
        <f>SUM(AH3:AH14)</f>
        <v>2726.15</v>
      </c>
      <c r="AI15" s="9">
        <f>SUM(AI3:AI14)</f>
        <v>0</v>
      </c>
      <c r="AJ15" s="19">
        <f>SUM(AJ3:AJ14)</f>
        <v>2726.15</v>
      </c>
      <c r="AK15" s="19">
        <f t="shared" ref="AK15" si="10">SUM(AK3:AK14)</f>
        <v>7.1300999999999997</v>
      </c>
      <c r="AL15" s="21">
        <f t="shared" ref="AL15" si="11">SUM(AL3:AL14)</f>
        <v>40.892249999999997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27" customWidth="1"/>
    <col min="4" max="4" width="22.7109375" customWidth="1"/>
    <col min="5" max="5" width="26.42578125" customWidth="1"/>
  </cols>
  <sheetData>
    <row r="2" spans="2:8" ht="51.75" customHeight="1" x14ac:dyDescent="0.4">
      <c r="B2" s="110" t="s">
        <v>12</v>
      </c>
      <c r="C2" s="110"/>
      <c r="D2" s="110"/>
      <c r="E2" s="110"/>
    </row>
    <row r="3" spans="2:8" ht="26.25" customHeight="1" x14ac:dyDescent="0.35">
      <c r="B3" s="109" t="s">
        <v>85</v>
      </c>
      <c r="C3" s="109"/>
      <c r="D3" s="109"/>
      <c r="E3" s="109"/>
      <c r="F3" s="1"/>
      <c r="G3" s="1"/>
      <c r="H3" s="1"/>
    </row>
    <row r="4" spans="2:8" ht="30" customHeight="1" thickBot="1" x14ac:dyDescent="0.25">
      <c r="B4" s="109"/>
      <c r="C4" s="109"/>
      <c r="D4" s="109"/>
      <c r="E4" s="109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13</v>
      </c>
    </row>
    <row r="6" spans="2:8" x14ac:dyDescent="0.2">
      <c r="B6" s="52" t="s">
        <v>86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501.94</v>
      </c>
      <c r="D7" s="22">
        <f>'отчет сод. жилья'!C22</f>
        <v>299.83</v>
      </c>
      <c r="E7" s="66">
        <f>'отчет сод. жилья'!G24</f>
        <v>2460.46</v>
      </c>
    </row>
    <row r="8" spans="2:8" ht="51" x14ac:dyDescent="0.2">
      <c r="B8" s="54" t="s">
        <v>2</v>
      </c>
      <c r="C8" s="2">
        <v>0</v>
      </c>
      <c r="D8" s="2">
        <v>0</v>
      </c>
      <c r="E8" s="55">
        <v>0</v>
      </c>
    </row>
    <row r="9" spans="2:8" x14ac:dyDescent="0.2">
      <c r="B9" s="54" t="s">
        <v>3</v>
      </c>
      <c r="C9" s="2">
        <v>0</v>
      </c>
      <c r="D9" s="2">
        <v>0</v>
      </c>
      <c r="E9" s="55">
        <v>0</v>
      </c>
    </row>
    <row r="10" spans="2:8" ht="25.5" x14ac:dyDescent="0.2">
      <c r="B10" s="54" t="s">
        <v>4</v>
      </c>
      <c r="C10" s="2">
        <v>0</v>
      </c>
      <c r="D10" s="2">
        <v>0</v>
      </c>
      <c r="E10" s="55">
        <v>0</v>
      </c>
    </row>
    <row r="11" spans="2:8" x14ac:dyDescent="0.2">
      <c r="B11" s="54" t="s">
        <v>5</v>
      </c>
      <c r="C11" s="2">
        <v>0</v>
      </c>
      <c r="D11" s="2">
        <v>0</v>
      </c>
      <c r="E11" s="55">
        <v>0</v>
      </c>
    </row>
    <row r="12" spans="2:8" x14ac:dyDescent="0.2">
      <c r="B12" s="54" t="s">
        <v>6</v>
      </c>
      <c r="C12" s="2">
        <f>'выборка 15'!Y15</f>
        <v>1592.3400000000001</v>
      </c>
      <c r="D12" s="2">
        <f>'выборка 15'!Z15</f>
        <v>965.13</v>
      </c>
      <c r="E12" s="55">
        <v>0</v>
      </c>
    </row>
    <row r="13" spans="2:8" ht="25.5" x14ac:dyDescent="0.2">
      <c r="B13" s="54" t="s">
        <v>7</v>
      </c>
      <c r="C13" s="2">
        <v>0</v>
      </c>
      <c r="D13" s="2">
        <v>0</v>
      </c>
      <c r="E13" s="55">
        <v>0</v>
      </c>
    </row>
    <row r="14" spans="2:8" ht="25.5" x14ac:dyDescent="0.2">
      <c r="B14" s="54" t="s">
        <v>8</v>
      </c>
      <c r="C14" s="2">
        <f>'выборка 15'!AA15</f>
        <v>856.75</v>
      </c>
      <c r="D14" s="2">
        <f>'выборка 15'!AB15</f>
        <v>475.34</v>
      </c>
      <c r="E14" s="55">
        <f>D14</f>
        <v>475.34</v>
      </c>
    </row>
    <row r="15" spans="2:8" ht="26.25" thickBot="1" x14ac:dyDescent="0.25">
      <c r="B15" s="56" t="s">
        <v>9</v>
      </c>
      <c r="C15" s="57">
        <f>'выборка 15'!AC15</f>
        <v>1782.74</v>
      </c>
      <c r="D15" s="57">
        <f>'выборка 15'!AD15</f>
        <v>1082.7</v>
      </c>
      <c r="E15" s="58">
        <v>0</v>
      </c>
    </row>
    <row r="17" spans="2:5" ht="19.5" customHeight="1" x14ac:dyDescent="0.2">
      <c r="B17" s="67" t="s">
        <v>81</v>
      </c>
      <c r="C17" s="67"/>
      <c r="D17" s="67"/>
      <c r="E17" s="67"/>
    </row>
    <row r="19" spans="2:5" x14ac:dyDescent="0.2">
      <c r="B19" s="68" t="s">
        <v>87</v>
      </c>
      <c r="C19" s="68"/>
      <c r="D19" s="68"/>
      <c r="E19" s="68">
        <v>676.81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C19" sqref="C19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5" style="76" customWidth="1"/>
    <col min="5" max="5" width="9.42578125" bestFit="1" customWidth="1"/>
  </cols>
  <sheetData>
    <row r="2" spans="1:5" ht="80.25" customHeight="1" x14ac:dyDescent="0.2">
      <c r="A2" s="111" t="s">
        <v>101</v>
      </c>
      <c r="B2" s="112"/>
      <c r="C2" s="112"/>
      <c r="D2" s="112"/>
    </row>
    <row r="3" spans="1:5" ht="23.25" x14ac:dyDescent="0.35">
      <c r="A3" s="74"/>
      <c r="B3" s="74"/>
      <c r="C3" s="74"/>
      <c r="D3" s="74"/>
    </row>
    <row r="4" spans="1:5" ht="13.5" thickBot="1" x14ac:dyDescent="0.25"/>
    <row r="5" spans="1:5" ht="31.5" x14ac:dyDescent="0.2">
      <c r="A5" s="77"/>
      <c r="B5" s="70" t="s">
        <v>55</v>
      </c>
      <c r="C5" s="70" t="s">
        <v>56</v>
      </c>
      <c r="D5" s="78" t="s">
        <v>57</v>
      </c>
    </row>
    <row r="6" spans="1:5" ht="15.75" x14ac:dyDescent="0.25">
      <c r="A6" s="71" t="s">
        <v>102</v>
      </c>
      <c r="B6" s="72"/>
      <c r="C6" s="108">
        <v>5695.9816000000083</v>
      </c>
      <c r="D6" s="79"/>
    </row>
    <row r="7" spans="1:5" ht="18.75" customHeight="1" x14ac:dyDescent="0.2">
      <c r="A7" s="69" t="s">
        <v>89</v>
      </c>
      <c r="B7" s="80">
        <v>56271.719999999994</v>
      </c>
      <c r="C7" s="80">
        <v>49759.389999999992</v>
      </c>
      <c r="D7" s="81">
        <f>'Р И С расход18'!F11</f>
        <v>12530.50612</v>
      </c>
    </row>
    <row r="8" spans="1:5" ht="25.5" x14ac:dyDescent="0.2">
      <c r="A8" s="54" t="s">
        <v>62</v>
      </c>
      <c r="C8" s="75"/>
      <c r="D8" s="82">
        <v>10440</v>
      </c>
    </row>
    <row r="9" spans="1:5" ht="25.5" x14ac:dyDescent="0.2">
      <c r="A9" s="54" t="s">
        <v>63</v>
      </c>
      <c r="B9" s="75"/>
      <c r="C9" s="75"/>
      <c r="D9" s="81">
        <v>3758.3999999999992</v>
      </c>
    </row>
    <row r="10" spans="1:5" ht="15.75" thickBot="1" x14ac:dyDescent="0.3">
      <c r="A10" s="83" t="s">
        <v>90</v>
      </c>
      <c r="B10" s="84">
        <v>56271.719999999994</v>
      </c>
      <c r="C10" s="84">
        <v>55455.371599999999</v>
      </c>
      <c r="D10" s="85">
        <v>26728.906119999996</v>
      </c>
    </row>
    <row r="11" spans="1:5" ht="15" x14ac:dyDescent="0.25">
      <c r="A11" s="59"/>
      <c r="B11" s="59"/>
      <c r="C11" s="59"/>
      <c r="D11" s="86"/>
    </row>
    <row r="12" spans="1:5" ht="15" x14ac:dyDescent="0.25">
      <c r="A12" s="113" t="s">
        <v>103</v>
      </c>
      <c r="B12" s="113"/>
      <c r="C12" s="113"/>
      <c r="D12" s="87">
        <v>28726.465480000003</v>
      </c>
      <c r="E12" s="88"/>
    </row>
    <row r="14" spans="1:5" x14ac:dyDescent="0.2">
      <c r="A14" s="89" t="s">
        <v>104</v>
      </c>
      <c r="B14" s="90"/>
      <c r="C14" s="90"/>
      <c r="D14" s="91">
        <v>49126.35</v>
      </c>
    </row>
    <row r="15" spans="1:5" x14ac:dyDescent="0.2">
      <c r="A15" s="89"/>
      <c r="B15" s="90"/>
      <c r="C15" s="90"/>
      <c r="D15" s="91"/>
    </row>
    <row r="16" spans="1:5" x14ac:dyDescent="0.2">
      <c r="A16" s="89"/>
      <c r="B16" s="90"/>
      <c r="C16" s="90"/>
      <c r="D16" s="91"/>
    </row>
    <row r="18" spans="1:6" x14ac:dyDescent="0.2">
      <c r="A18" s="67" t="s">
        <v>88</v>
      </c>
      <c r="B18" s="67"/>
      <c r="C18" s="67"/>
      <c r="D18" s="92"/>
    </row>
    <row r="24" spans="1:6" x14ac:dyDescent="0.2">
      <c r="F24" s="93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36" sqref="B36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2.5" customHeight="1" x14ac:dyDescent="0.2">
      <c r="A1" s="119" t="s">
        <v>105</v>
      </c>
      <c r="B1" s="119"/>
      <c r="C1" s="119"/>
      <c r="D1" s="119"/>
      <c r="E1" s="119"/>
      <c r="F1" s="119"/>
    </row>
    <row r="2" spans="1:6" ht="24" thickBot="1" x14ac:dyDescent="0.4">
      <c r="A2" s="73"/>
      <c r="B2" s="73"/>
      <c r="C2" s="73"/>
      <c r="D2" s="73"/>
      <c r="E2" s="73"/>
      <c r="F2" s="73"/>
    </row>
    <row r="3" spans="1:6" x14ac:dyDescent="0.2">
      <c r="A3" s="120" t="s">
        <v>14</v>
      </c>
      <c r="B3" s="122" t="s">
        <v>15</v>
      </c>
      <c r="C3" s="124" t="s">
        <v>16</v>
      </c>
      <c r="D3" s="126" t="s">
        <v>17</v>
      </c>
      <c r="E3" s="128" t="s">
        <v>18</v>
      </c>
      <c r="F3" s="120" t="s">
        <v>19</v>
      </c>
    </row>
    <row r="4" spans="1:6" ht="18" customHeight="1" thickBot="1" x14ac:dyDescent="0.25">
      <c r="A4" s="121"/>
      <c r="B4" s="123"/>
      <c r="C4" s="125"/>
      <c r="D4" s="127"/>
      <c r="E4" s="129"/>
      <c r="F4" s="121"/>
    </row>
    <row r="5" spans="1:6" ht="31.5" customHeight="1" x14ac:dyDescent="0.2">
      <c r="A5" s="101">
        <v>1</v>
      </c>
      <c r="B5" s="100">
        <v>2019</v>
      </c>
      <c r="C5" s="100" t="s">
        <v>94</v>
      </c>
      <c r="D5" s="98"/>
      <c r="E5" s="103" t="s">
        <v>95</v>
      </c>
      <c r="F5" s="102">
        <v>7409</v>
      </c>
    </row>
    <row r="6" spans="1:6" ht="15.75" customHeight="1" x14ac:dyDescent="0.2">
      <c r="A6" s="101">
        <v>2</v>
      </c>
      <c r="B6" s="100">
        <v>2019</v>
      </c>
      <c r="C6" s="100" t="s">
        <v>97</v>
      </c>
      <c r="D6" s="98"/>
      <c r="E6" s="99" t="s">
        <v>96</v>
      </c>
      <c r="F6" s="102">
        <v>217</v>
      </c>
    </row>
    <row r="7" spans="1:6" ht="15.75" customHeight="1" x14ac:dyDescent="0.2">
      <c r="A7" s="104">
        <v>3</v>
      </c>
      <c r="B7" s="100">
        <v>2019</v>
      </c>
      <c r="C7" s="105" t="s">
        <v>92</v>
      </c>
      <c r="D7" s="106"/>
      <c r="E7" s="107" t="s">
        <v>98</v>
      </c>
      <c r="F7" s="102">
        <v>247</v>
      </c>
    </row>
    <row r="8" spans="1:6" ht="15.75" customHeight="1" x14ac:dyDescent="0.2">
      <c r="A8" s="104">
        <v>4</v>
      </c>
      <c r="B8" s="100">
        <v>2019</v>
      </c>
      <c r="C8" s="105" t="s">
        <v>100</v>
      </c>
      <c r="D8" s="106"/>
      <c r="E8" s="107" t="s">
        <v>99</v>
      </c>
      <c r="F8" s="102">
        <v>1297.9000000000001</v>
      </c>
    </row>
    <row r="9" spans="1:6" ht="15.75" customHeight="1" x14ac:dyDescent="0.2">
      <c r="A9" s="104">
        <v>5</v>
      </c>
      <c r="B9" s="100">
        <v>2019</v>
      </c>
      <c r="C9" s="105" t="s">
        <v>100</v>
      </c>
      <c r="D9" s="106" t="s">
        <v>91</v>
      </c>
      <c r="E9" s="107" t="s">
        <v>93</v>
      </c>
      <c r="F9" s="102">
        <v>762</v>
      </c>
    </row>
    <row r="10" spans="1:6" s="94" customFormat="1" ht="13.5" thickBot="1" x14ac:dyDescent="0.25">
      <c r="A10" s="114" t="s">
        <v>21</v>
      </c>
      <c r="B10" s="115"/>
      <c r="C10" s="115"/>
      <c r="D10" s="115"/>
      <c r="E10" s="115"/>
      <c r="F10" s="102">
        <v>2597.6061200000008</v>
      </c>
    </row>
    <row r="11" spans="1:6" ht="15.75" thickBot="1" x14ac:dyDescent="0.3">
      <c r="A11" s="116" t="s">
        <v>22</v>
      </c>
      <c r="B11" s="117"/>
      <c r="C11" s="117"/>
      <c r="D11" s="117"/>
      <c r="E11" s="118"/>
      <c r="F11" s="95">
        <v>12530.50612</v>
      </c>
    </row>
    <row r="12" spans="1:6" ht="15" x14ac:dyDescent="0.25">
      <c r="A12" s="96"/>
      <c r="B12" s="96"/>
      <c r="C12" s="96"/>
      <c r="D12" s="96"/>
      <c r="E12" s="96"/>
      <c r="F12" s="97"/>
    </row>
    <row r="13" spans="1:6" ht="15" x14ac:dyDescent="0.25">
      <c r="A13" s="96"/>
      <c r="B13" s="96"/>
      <c r="C13" s="96"/>
      <c r="D13" s="96"/>
      <c r="E13" s="96"/>
      <c r="F13" s="97"/>
    </row>
    <row r="16" spans="1:6" ht="12.75" customHeight="1" x14ac:dyDescent="0.2">
      <c r="A16" s="67" t="s">
        <v>88</v>
      </c>
      <c r="B16" s="67"/>
      <c r="C16" s="67"/>
      <c r="D16" s="67"/>
      <c r="E16" s="67"/>
    </row>
  </sheetData>
  <mergeCells count="9">
    <mergeCell ref="A10:E10"/>
    <mergeCell ref="A11:E11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0" t="s">
        <v>83</v>
      </c>
      <c r="B3" s="130"/>
      <c r="C3" s="130"/>
      <c r="D3" s="130"/>
      <c r="E3" s="130"/>
      <c r="F3" s="130"/>
      <c r="G3" s="130"/>
    </row>
    <row r="5" spans="1:7" ht="15.75" x14ac:dyDescent="0.25">
      <c r="A5" s="131" t="s">
        <v>80</v>
      </c>
      <c r="B5" s="131"/>
      <c r="C5" s="131"/>
      <c r="D5" s="131"/>
      <c r="E5" s="131"/>
      <c r="F5" s="131"/>
      <c r="G5" s="23">
        <v>-276.43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0" t="s">
        <v>57</v>
      </c>
      <c r="E7" s="25" t="s">
        <v>58</v>
      </c>
      <c r="F7" s="25" t="s">
        <v>59</v>
      </c>
      <c r="G7" s="31" t="s">
        <v>60</v>
      </c>
    </row>
    <row r="8" spans="1:7" ht="15" customHeight="1" x14ac:dyDescent="0.2">
      <c r="A8" s="4" t="s">
        <v>61</v>
      </c>
      <c r="B8" s="5">
        <f>'выборка 15'!AG15</f>
        <v>5278.9400000000005</v>
      </c>
      <c r="C8" s="5">
        <f>'выборка 15'!AJ15</f>
        <v>2726.15</v>
      </c>
      <c r="D8" s="32">
        <f>'расход по дому ТО'!H17</f>
        <v>3048.0223500000002</v>
      </c>
      <c r="E8" s="5">
        <v>2707.96</v>
      </c>
      <c r="F8" s="5"/>
      <c r="G8" s="133">
        <f>C14-D14</f>
        <v>-1957.4783500000008</v>
      </c>
    </row>
    <row r="9" spans="1:7" ht="33" customHeight="1" x14ac:dyDescent="0.2">
      <c r="A9" s="3" t="s">
        <v>62</v>
      </c>
      <c r="B9" s="2">
        <v>0</v>
      </c>
      <c r="C9" s="2">
        <v>0</v>
      </c>
      <c r="D9" s="32">
        <f>('выборка 15'!B3*1.74)*2</f>
        <v>1505.796</v>
      </c>
      <c r="E9" s="2"/>
      <c r="F9" s="2"/>
      <c r="G9" s="134"/>
    </row>
    <row r="10" spans="1:7" ht="31.5" customHeight="1" x14ac:dyDescent="0.2">
      <c r="A10" s="3" t="s">
        <v>63</v>
      </c>
      <c r="B10" s="2"/>
      <c r="C10" s="2"/>
      <c r="D10" s="32">
        <f>('выборка 15'!B4*0.15)*2</f>
        <v>129.81</v>
      </c>
      <c r="E10" s="2"/>
      <c r="F10" s="2"/>
      <c r="G10" s="134"/>
    </row>
    <row r="11" spans="1:7" ht="15" customHeight="1" x14ac:dyDescent="0.2">
      <c r="A11" s="4" t="s">
        <v>64</v>
      </c>
      <c r="B11" s="2">
        <v>0</v>
      </c>
      <c r="C11" s="2">
        <v>0</v>
      </c>
      <c r="D11" s="32"/>
      <c r="E11" s="2"/>
      <c r="F11" s="2"/>
      <c r="G11" s="134"/>
    </row>
    <row r="12" spans="1:7" ht="26.25" customHeight="1" x14ac:dyDescent="0.2">
      <c r="A12" s="3" t="s">
        <v>65</v>
      </c>
      <c r="B12" s="2">
        <v>0</v>
      </c>
      <c r="C12" s="2">
        <v>0</v>
      </c>
      <c r="D12" s="32"/>
      <c r="E12" s="2"/>
      <c r="F12" s="2"/>
      <c r="G12" s="134"/>
    </row>
    <row r="13" spans="1:7" ht="34.5" customHeight="1" thickBot="1" x14ac:dyDescent="0.25">
      <c r="A13" s="33" t="s">
        <v>66</v>
      </c>
      <c r="B13" s="8">
        <v>0</v>
      </c>
      <c r="C13" s="8">
        <v>0</v>
      </c>
      <c r="D13" s="61"/>
      <c r="E13" s="8"/>
      <c r="F13" s="8"/>
      <c r="G13" s="134"/>
    </row>
    <row r="14" spans="1:7" ht="15" customHeight="1" thickBot="1" x14ac:dyDescent="0.3">
      <c r="A14" s="26" t="s">
        <v>74</v>
      </c>
      <c r="B14" s="27">
        <f t="shared" ref="B14:C14" si="0">SUM(B8:B13)</f>
        <v>5278.9400000000005</v>
      </c>
      <c r="C14" s="27">
        <f t="shared" si="0"/>
        <v>2726.15</v>
      </c>
      <c r="D14" s="28">
        <f>SUM(D8:D13)</f>
        <v>4683.6283500000009</v>
      </c>
      <c r="E14" s="27">
        <f>SUM(E8:E13)</f>
        <v>2707.96</v>
      </c>
      <c r="F14" s="27"/>
      <c r="G14" s="51">
        <f>SUM(G8)</f>
        <v>-1957.4783500000008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31" t="s">
        <v>84</v>
      </c>
      <c r="B16" s="131"/>
      <c r="C16" s="131"/>
      <c r="D16" s="131"/>
      <c r="E16" s="131"/>
      <c r="F16" s="131"/>
      <c r="G16" s="29">
        <f>G5+C14-D14</f>
        <v>-2233.9083500000006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31" t="s">
        <v>80</v>
      </c>
      <c r="B20" s="131"/>
      <c r="C20" s="131"/>
      <c r="D20" s="131"/>
      <c r="E20" s="131"/>
      <c r="F20" s="131"/>
      <c r="G20" s="29">
        <v>2160.63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75</v>
      </c>
      <c r="B22" s="19">
        <f>'выборка 15'!O15</f>
        <v>501.94</v>
      </c>
      <c r="C22" s="19">
        <f>'выборка 15'!P15</f>
        <v>299.83</v>
      </c>
      <c r="D22" s="63">
        <v>0</v>
      </c>
      <c r="E22" s="19">
        <v>226.84</v>
      </c>
      <c r="F22" s="19">
        <v>0</v>
      </c>
      <c r="G22" s="64">
        <f>C22-D22</f>
        <v>299.83</v>
      </c>
    </row>
    <row r="23" spans="1:7" x14ac:dyDescent="0.2">
      <c r="G23" s="34"/>
    </row>
    <row r="24" spans="1:7" ht="15.75" x14ac:dyDescent="0.25">
      <c r="A24" s="131" t="s">
        <v>84</v>
      </c>
      <c r="B24" s="131"/>
      <c r="C24" s="131"/>
      <c r="D24" s="131"/>
      <c r="E24" s="131"/>
      <c r="F24" s="131"/>
      <c r="G24" s="29">
        <f>G20+C22-D22</f>
        <v>2460.46</v>
      </c>
    </row>
    <row r="27" spans="1:7" x14ac:dyDescent="0.2">
      <c r="A27" s="132" t="s">
        <v>81</v>
      </c>
      <c r="B27" s="132"/>
      <c r="C27" s="132"/>
      <c r="D27" s="132"/>
      <c r="E27" s="13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36" t="s">
        <v>67</v>
      </c>
      <c r="B2" s="136"/>
      <c r="C2" s="136"/>
      <c r="D2" s="136"/>
      <c r="E2" s="136"/>
      <c r="F2" s="136"/>
      <c r="G2" s="136"/>
      <c r="H2" s="136"/>
    </row>
    <row r="3" spans="1:8" ht="17.25" x14ac:dyDescent="0.3">
      <c r="A3" s="136" t="s">
        <v>77</v>
      </c>
      <c r="B3" s="136"/>
      <c r="C3" s="136"/>
      <c r="D3" s="136"/>
      <c r="E3" s="136"/>
      <c r="F3" s="136"/>
      <c r="G3" s="136"/>
      <c r="H3" s="136"/>
    </row>
    <row r="4" spans="1:8" ht="17.25" x14ac:dyDescent="0.3">
      <c r="A4" s="136" t="s">
        <v>82</v>
      </c>
      <c r="B4" s="136"/>
      <c r="C4" s="136"/>
      <c r="D4" s="136"/>
      <c r="E4" s="136"/>
      <c r="F4" s="136"/>
      <c r="G4" s="136"/>
      <c r="H4" s="136"/>
    </row>
    <row r="5" spans="1:8" ht="13.5" thickBot="1" x14ac:dyDescent="0.25"/>
    <row r="6" spans="1:8" ht="45.75" thickBot="1" x14ac:dyDescent="0.25">
      <c r="A6" s="35" t="s">
        <v>14</v>
      </c>
      <c r="B6" s="36" t="s">
        <v>15</v>
      </c>
      <c r="C6" s="37" t="s">
        <v>16</v>
      </c>
      <c r="D6" s="37" t="s">
        <v>68</v>
      </c>
      <c r="E6" s="37" t="s">
        <v>18</v>
      </c>
      <c r="F6" s="38" t="s">
        <v>69</v>
      </c>
      <c r="G6" s="38" t="s">
        <v>20</v>
      </c>
      <c r="H6" s="7" t="s">
        <v>70</v>
      </c>
    </row>
    <row r="7" spans="1:8" x14ac:dyDescent="0.2">
      <c r="A7" s="39"/>
      <c r="B7" s="40">
        <v>2015</v>
      </c>
      <c r="C7" s="41" t="s">
        <v>78</v>
      </c>
      <c r="D7" s="42"/>
      <c r="E7" s="43" t="s">
        <v>79</v>
      </c>
      <c r="F7" s="44"/>
      <c r="G7" s="44"/>
      <c r="H7" s="45">
        <v>3000</v>
      </c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x14ac:dyDescent="0.2">
      <c r="A9" s="39"/>
      <c r="B9" s="40"/>
      <c r="C9" s="41"/>
      <c r="D9" s="42"/>
      <c r="E9" s="43"/>
      <c r="F9" s="44"/>
      <c r="G9" s="44"/>
      <c r="H9" s="45"/>
    </row>
    <row r="10" spans="1:8" x14ac:dyDescent="0.2">
      <c r="A10" s="39"/>
      <c r="B10" s="40"/>
      <c r="C10" s="41"/>
      <c r="D10" s="42"/>
      <c r="E10" s="43"/>
      <c r="F10" s="44"/>
      <c r="G10" s="44"/>
      <c r="H10" s="45"/>
    </row>
    <row r="11" spans="1:8" x14ac:dyDescent="0.2">
      <c r="A11" s="39"/>
      <c r="B11" s="40"/>
      <c r="C11" s="41"/>
      <c r="D11" s="42"/>
      <c r="E11" s="43"/>
      <c r="F11" s="44"/>
      <c r="G11" s="44"/>
      <c r="H11" s="45"/>
    </row>
    <row r="12" spans="1:8" x14ac:dyDescent="0.2">
      <c r="A12" s="39"/>
      <c r="B12" s="40"/>
      <c r="C12" s="41"/>
      <c r="D12" s="42"/>
      <c r="E12" s="43"/>
      <c r="F12" s="44"/>
      <c r="G12" s="44"/>
      <c r="H12" s="45"/>
    </row>
    <row r="13" spans="1:8" x14ac:dyDescent="0.2">
      <c r="A13" s="39"/>
      <c r="B13" s="40"/>
      <c r="C13" s="41"/>
      <c r="D13" s="42"/>
      <c r="E13" s="43"/>
      <c r="F13" s="44"/>
      <c r="G13" s="44"/>
      <c r="H13" s="45"/>
    </row>
    <row r="14" spans="1:8" x14ac:dyDescent="0.2">
      <c r="A14" s="39"/>
      <c r="B14" s="40"/>
      <c r="C14" s="41"/>
      <c r="D14" s="42"/>
      <c r="E14" s="43"/>
      <c r="F14" s="44"/>
      <c r="G14" s="44"/>
      <c r="H14" s="45"/>
    </row>
    <row r="15" spans="1:8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37" t="s">
        <v>71</v>
      </c>
      <c r="C16" s="138"/>
      <c r="D16" s="138"/>
      <c r="E16" s="138"/>
      <c r="F16" s="138"/>
      <c r="G16" s="139"/>
      <c r="H16" s="47">
        <f>'выборка 15'!AK15+'выборка 15'!AL15</f>
        <v>48.022349999999996</v>
      </c>
    </row>
    <row r="17" spans="1:8" ht="15.75" thickBot="1" x14ac:dyDescent="0.3">
      <c r="A17" s="116" t="s">
        <v>72</v>
      </c>
      <c r="B17" s="117"/>
      <c r="C17" s="117"/>
      <c r="D17" s="48"/>
      <c r="E17" s="48"/>
      <c r="F17" s="48"/>
      <c r="G17" s="48"/>
      <c r="H17" s="49">
        <f>SUM(H7:H16)</f>
        <v>3048.0223500000002</v>
      </c>
    </row>
    <row r="18" spans="1:8" x14ac:dyDescent="0.2">
      <c r="A18" s="140"/>
      <c r="B18" s="140"/>
      <c r="C18" s="141"/>
      <c r="D18" s="141"/>
      <c r="E18" s="141"/>
      <c r="F18" s="141"/>
      <c r="G18" s="141"/>
      <c r="H18" s="141"/>
    </row>
    <row r="22" spans="1:8" ht="15" x14ac:dyDescent="0.25">
      <c r="A22" s="135" t="s">
        <v>81</v>
      </c>
      <c r="B22" s="135"/>
      <c r="C22" s="135"/>
      <c r="D22" s="135"/>
      <c r="E22" s="135"/>
      <c r="F22" s="135"/>
      <c r="G22" s="135"/>
      <c r="H22" s="135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отчет18</vt:lpstr>
      <vt:lpstr>Р И С расход18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2020-01-22T13:03:23Z</cp:lastPrinted>
  <dcterms:created xsi:type="dcterms:W3CDTF">2015-02-24T21:57:31Z</dcterms:created>
  <dcterms:modified xsi:type="dcterms:W3CDTF">2020-03-04T08:29:14Z</dcterms:modified>
</cp:coreProperties>
</file>