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E7697980-38AC-4B03-96A0-B99655A438B1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 2023г." sheetId="9" r:id="rId5"/>
    <sheet name="Р И С расход 2023г." sheetId="10" r:id="rId6"/>
  </sheets>
  <calcPr calcId="191029"/>
</workbook>
</file>

<file path=xl/calcChain.xml><?xml version="1.0" encoding="utf-8"?>
<calcChain xmlns="http://schemas.openxmlformats.org/spreadsheetml/2006/main">
  <c r="F30" i="10" l="1"/>
  <c r="C8" i="9" l="1"/>
  <c r="B8" i="9"/>
  <c r="D5" i="9"/>
  <c r="D8" i="9" s="1"/>
  <c r="D10" i="9" l="1"/>
  <c r="E8" i="1"/>
  <c r="E7" i="1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F8" i="1" l="1"/>
  <c r="D8" i="1"/>
  <c r="F13" i="4"/>
  <c r="E13" i="4"/>
  <c r="E6" i="1" s="1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E11" i="1" s="1"/>
  <c r="AB15" i="3"/>
  <c r="F11" i="1" s="1"/>
  <c r="AC15" i="3"/>
  <c r="C13" i="1" s="1"/>
  <c r="AD15" i="3"/>
  <c r="D13" i="1" s="1"/>
  <c r="AE15" i="3"/>
  <c r="C15" i="1" s="1"/>
  <c r="AF15" i="3"/>
  <c r="D15" i="1" s="1"/>
  <c r="F15" i="1" s="1"/>
  <c r="AG15" i="3"/>
  <c r="C16" i="1" s="1"/>
  <c r="AH15" i="3"/>
  <c r="D16" i="1" s="1"/>
  <c r="M15" i="3"/>
  <c r="H15" i="3"/>
  <c r="E15" i="3"/>
  <c r="C7" i="4" l="1"/>
  <c r="C13" i="4" s="1"/>
  <c r="D6" i="1" s="1"/>
  <c r="B7" i="4"/>
  <c r="B13" i="4" s="1"/>
  <c r="C6" i="1" s="1"/>
  <c r="N15" i="3"/>
  <c r="I17" i="2" s="1"/>
  <c r="I18" i="2" s="1"/>
  <c r="D7" i="1" l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<sst xmlns="http://schemas.openxmlformats.org/spreadsheetml/2006/main" count="183" uniqueCount="127">
  <si>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</si>
  <si>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</si>
  <si>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</si>
  <si>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</si>
  <si>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</si>
  <si>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</si>
  <si>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</si>
  <si>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</si>
  <si>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</si>
  <si>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</si>
  <si>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</si>
  <si>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</si>
  <si>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</si>
  <si>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</si>
  <si>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</si>
  <si>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</si>
  <si>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</si>
  <si>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</si>
  <si>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</si>
  <si>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</si>
  <si>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</si>
  <si>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</si>
  <si>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</si>
  <si>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</si>
  <si>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</si>
  <si>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</si>
  <si>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</si>
  <si>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</si>
  <si>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</si>
  <si>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</si>
  <si>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</si>
  <si>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</si>
  <si>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</si>
  <si>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</si>
  <si>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</si>
  <si>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</si>
  <si>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</si>
  <si>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</si>
  <si>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</si>
  <si>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</si>
  <si>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</si>
  <si>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</si>
  <si>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</si>
  <si>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</si>
  <si>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</si>
  <si>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</si>
  <si>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</si>
  <si>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</si>
  <si>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</si>
  <si>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</si>
  <si>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</si>
  <si>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</si>
  <si>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</si>
  <si>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</si>
  <si>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</si>
  <si>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</si>
  <si>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</si>
  <si>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</si>
  <si>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</si>
  <si>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</si>
  <si>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</si>
  <si>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</si>
  <si>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</si>
  <si>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</si>
  <si>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</si>
  <si>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</si>
  <si>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</si>
  <si>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</si>
  <si>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</si>
  <si>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</si>
  <si>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</si>
  <si>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</si>
  <si>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1,5% от антена,газ.сети</t>
  </si>
  <si>
    <t>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</si>
  <si>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</si>
  <si>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</si>
  <si>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</si>
  <si>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</si>
  <si>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в доме по  адресу ул. Комарова, 6-2 за период с 01.06.2015 по 30.06.2015гг.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</si>
  <si>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</si>
  <si>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</si>
  <si>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</si>
  <si>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</si>
  <si>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</si>
  <si>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 xml:space="preserve"> Ремонт и Содержание 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</si>
  <si>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</si>
  <si>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</si>
  <si>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>Ремонт и Содержание жилья: итого</t>
  </si>
  <si>
    <t>январь</t>
  </si>
  <si>
    <t>территория</t>
  </si>
  <si>
    <t>Сумма ден. Средств</t>
  </si>
  <si>
    <t>Вид работ</t>
  </si>
  <si>
    <t>Место проведения работ</t>
  </si>
  <si>
    <t>Месяц</t>
  </si>
  <si>
    <t>Год</t>
  </si>
  <si>
    <t>февраль</t>
  </si>
  <si>
    <t>март</t>
  </si>
  <si>
    <t>май</t>
  </si>
  <si>
    <t>субботник</t>
  </si>
  <si>
    <t>апрель</t>
  </si>
  <si>
    <t>ЦО</t>
  </si>
  <si>
    <t>июнь</t>
  </si>
  <si>
    <t>покос травы</t>
  </si>
  <si>
    <t>август</t>
  </si>
  <si>
    <t>гидравлические испытания</t>
  </si>
  <si>
    <t>сентябрь</t>
  </si>
  <si>
    <t>октябрь</t>
  </si>
  <si>
    <t>периодическая проверка общедомовых вентканалов</t>
  </si>
  <si>
    <t>ноябрь</t>
  </si>
  <si>
    <t>июль</t>
  </si>
  <si>
    <t>декабрь</t>
  </si>
  <si>
    <t>Информация о собранных и израсходованных денежных средствах по статье " Ремонт и Содержание Жилья" за период с 01.01.2023 г по 31.12.2023 г по адресу ул. Комарова, 6-2</t>
  </si>
  <si>
    <t>переходящее сальдо на 01.01.2023г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</si>
  <si>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</si>
  <si>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</si>
  <si>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Комарова,  6-2</t>
  </si>
  <si>
    <t>чистка свесов и воронок</t>
  </si>
  <si>
    <t>закрытие задвижек</t>
  </si>
  <si>
    <t>доставка</t>
  </si>
  <si>
    <t>ЦО и ввод</t>
  </si>
  <si>
    <t>цоколь</t>
  </si>
  <si>
    <t>ремонт цоколя</t>
  </si>
  <si>
    <t>кв.12-16 ЦО</t>
  </si>
  <si>
    <t>смена труб ф25мм</t>
  </si>
  <si>
    <t>доставка, разгрузка</t>
  </si>
  <si>
    <t>промывка и запуск</t>
  </si>
  <si>
    <t>доставка песка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</si>
</sst>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8" xfId="0" applyFont="1" applyBorder="1" applyAlignment="1">
      <alignment wrapText="1"/>
    </xf>
    <xf numFmtId="0" fontId="0" fillId="0" borderId="29" xfId="0" applyBorder="1"/>
    <xf numFmtId="0" fontId="1" fillId="0" borderId="3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2" fontId="0" fillId="0" borderId="30" xfId="0" applyNumberFormat="1" applyBorder="1"/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/>
    <xf numFmtId="4" fontId="0" fillId="0" borderId="3" xfId="0" applyNumberFormat="1" applyBorder="1"/>
    <xf numFmtId="4" fontId="6" fillId="0" borderId="1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31" xfId="0" applyFont="1" applyBorder="1"/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16" xfId="0" applyFont="1" applyBorder="1"/>
    <xf numFmtId="4" fontId="4" fillId="0" borderId="17" xfId="0" applyNumberFormat="1" applyFont="1" applyBorder="1"/>
    <xf numFmtId="4" fontId="4" fillId="0" borderId="35" xfId="0" applyNumberFormat="1" applyFont="1" applyBorder="1" applyAlignment="1">
      <alignment horizontal="center" wrapText="1"/>
    </xf>
    <xf numFmtId="0" fontId="4" fillId="0" borderId="0" xfId="0" applyFont="1"/>
    <xf numFmtId="2" fontId="4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9" fillId="0" borderId="0" xfId="1" applyNumberFormat="1" applyAlignment="1">
      <alignment vertical="center"/>
    </xf>
    <xf numFmtId="0" fontId="7" fillId="0" borderId="3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0" fillId="0" borderId="26" xfId="0" applyNumberForma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4" fontId="12" fillId="0" borderId="1" xfId="0" applyNumberFormat="1" applyFont="1" applyBorder="1"/>
    <xf numFmtId="0" fontId="13" fillId="0" borderId="5" xfId="0" applyFont="1" applyBorder="1" applyAlignment="1">
      <alignment wrapText="1"/>
    </xf>
    <xf numFmtId="4" fontId="12" fillId="0" borderId="4" xfId="0" applyNumberFormat="1" applyFont="1" applyBorder="1"/>
    <xf numFmtId="4" fontId="14" fillId="0" borderId="21" xfId="0" applyNumberFormat="1" applyFont="1" applyBorder="1"/>
    <xf numFmtId="0" fontId="15" fillId="0" borderId="0" xfId="0" applyFont="1" applyAlignment="1">
      <alignment horizontal="left"/>
    </xf>
    <xf numFmtId="4" fontId="14" fillId="0" borderId="0" xfId="0" applyNumberFormat="1" applyFont="1"/>
    <xf numFmtId="0" fontId="12" fillId="0" borderId="0" xfId="0" applyFont="1"/>
    <xf numFmtId="0" fontId="14" fillId="0" borderId="0" xfId="0" applyFont="1"/>
    <xf numFmtId="0" fontId="12" fillId="0" borderId="4" xfId="0" applyFont="1" applyBorder="1"/>
    <xf numFmtId="0" fontId="13" fillId="0" borderId="6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W1" workbookViewId="0">
      <selection activeCell="AJ12" sqref="AJ12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2" t="s">
        <v>27</v>
      </c>
      <c r="B2" s="13" t="s">
        <v>28</v>
      </c>
      <c r="C2" s="13" t="s">
        <v>29</v>
      </c>
      <c r="D2" s="13" t="s">
        <v>31</v>
      </c>
      <c r="E2" s="15" t="s">
        <v>38</v>
      </c>
      <c r="F2" s="13" t="s">
        <v>30</v>
      </c>
      <c r="G2" s="13" t="s">
        <v>32</v>
      </c>
      <c r="H2" s="15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5" t="s">
        <v>36</v>
      </c>
      <c r="N2" s="15" t="s">
        <v>37</v>
      </c>
      <c r="O2" s="13" t="s">
        <v>40</v>
      </c>
      <c r="P2" s="13" t="s">
        <v>74</v>
      </c>
      <c r="Q2" s="13" t="s">
        <v>76</v>
      </c>
      <c r="R2" s="13" t="s">
        <v>41</v>
      </c>
      <c r="S2" s="13" t="s">
        <v>75</v>
      </c>
      <c r="T2" s="13" t="s">
        <v>76</v>
      </c>
      <c r="U2" s="13" t="s">
        <v>42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3" t="s">
        <v>49</v>
      </c>
      <c r="AC2" s="13" t="s">
        <v>50</v>
      </c>
      <c r="AD2" s="13" t="s">
        <v>51</v>
      </c>
      <c r="AE2" s="13" t="s">
        <v>52</v>
      </c>
      <c r="AF2" s="13" t="s">
        <v>53</v>
      </c>
      <c r="AG2" s="13" t="s">
        <v>54</v>
      </c>
      <c r="AH2" s="14" t="s">
        <v>55</v>
      </c>
      <c r="AI2" s="13" t="s">
        <v>58</v>
      </c>
      <c r="AJ2" s="13" t="s">
        <v>31</v>
      </c>
      <c r="AK2" s="15" t="s">
        <v>38</v>
      </c>
      <c r="AL2" s="13" t="s">
        <v>59</v>
      </c>
      <c r="AM2" s="13" t="s">
        <v>32</v>
      </c>
      <c r="AN2" s="15" t="s">
        <v>39</v>
      </c>
      <c r="AO2" s="15" t="s">
        <v>72</v>
      </c>
      <c r="AP2" s="15" t="s">
        <v>37</v>
      </c>
    </row>
    <row r="3" spans="1:42" x14ac:dyDescent="0.3">
      <c r="A3" s="11" t="s">
        <v>73</v>
      </c>
      <c r="B3" s="3">
        <v>1080.29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6">
        <f>AI3+AJ3</f>
        <v>0</v>
      </c>
      <c r="AL3" s="3">
        <v>0</v>
      </c>
      <c r="AM3" s="3">
        <v>0</v>
      </c>
      <c r="AN3" s="16">
        <f>AL3+AM3</f>
        <v>0</v>
      </c>
      <c r="AO3" s="34">
        <f>AF3*1.5%</f>
        <v>0</v>
      </c>
      <c r="AP3" s="18">
        <f>AN3*1.5%</f>
        <v>0</v>
      </c>
    </row>
    <row r="4" spans="1:42" x14ac:dyDescent="0.3">
      <c r="A4" s="11" t="s">
        <v>73</v>
      </c>
      <c r="B4" s="3">
        <v>1080.29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6">
        <f t="shared" ref="AK4:AK14" si="4">AI4+AJ4</f>
        <v>0</v>
      </c>
      <c r="AL4" s="3">
        <v>0</v>
      </c>
      <c r="AM4" s="3">
        <v>0</v>
      </c>
      <c r="AN4" s="16">
        <f t="shared" ref="AN4:AN14" si="5">AL4+AM4</f>
        <v>0</v>
      </c>
      <c r="AO4" s="34">
        <f t="shared" ref="AO4:AO14" si="6">AF4*1.5%</f>
        <v>0</v>
      </c>
      <c r="AP4" s="18">
        <f t="shared" ref="AP4:AP14" si="7">AN4*1.5%</f>
        <v>0</v>
      </c>
    </row>
    <row r="5" spans="1:42" x14ac:dyDescent="0.3">
      <c r="A5" s="11" t="s">
        <v>73</v>
      </c>
      <c r="B5" s="3">
        <v>1080.29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6">
        <f t="shared" si="4"/>
        <v>0</v>
      </c>
      <c r="AL5" s="3">
        <v>0</v>
      </c>
      <c r="AM5" s="3">
        <v>0</v>
      </c>
      <c r="AN5" s="16">
        <f t="shared" si="5"/>
        <v>0</v>
      </c>
      <c r="AO5" s="34">
        <f t="shared" si="6"/>
        <v>0</v>
      </c>
      <c r="AP5" s="18">
        <f t="shared" si="7"/>
        <v>0</v>
      </c>
    </row>
    <row r="6" spans="1:42" x14ac:dyDescent="0.3">
      <c r="A6" s="11" t="s">
        <v>73</v>
      </c>
      <c r="B6" s="3">
        <v>1080.29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6">
        <f t="shared" si="4"/>
        <v>0</v>
      </c>
      <c r="AL6" s="3">
        <v>0</v>
      </c>
      <c r="AM6" s="3">
        <v>0</v>
      </c>
      <c r="AN6" s="16">
        <f t="shared" si="5"/>
        <v>0</v>
      </c>
      <c r="AO6" s="34">
        <f t="shared" si="6"/>
        <v>0</v>
      </c>
      <c r="AP6" s="18">
        <f t="shared" si="7"/>
        <v>0</v>
      </c>
    </row>
    <row r="7" spans="1:42" x14ac:dyDescent="0.3">
      <c r="A7" s="11" t="s">
        <v>73</v>
      </c>
      <c r="B7" s="3">
        <v>1080.29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6">
        <f t="shared" si="4"/>
        <v>0</v>
      </c>
      <c r="AL7" s="3">
        <v>0</v>
      </c>
      <c r="AM7" s="3">
        <v>0</v>
      </c>
      <c r="AN7" s="16">
        <f t="shared" si="5"/>
        <v>0</v>
      </c>
      <c r="AO7" s="34">
        <f t="shared" si="6"/>
        <v>0</v>
      </c>
      <c r="AP7" s="18">
        <f t="shared" si="7"/>
        <v>0</v>
      </c>
    </row>
    <row r="8" spans="1:42" x14ac:dyDescent="0.3">
      <c r="A8" s="11" t="s">
        <v>73</v>
      </c>
      <c r="B8" s="3">
        <v>1080.29</v>
      </c>
      <c r="C8" s="2">
        <v>3850.14</v>
      </c>
      <c r="D8" s="2">
        <v>425.05</v>
      </c>
      <c r="E8" s="16">
        <f t="shared" si="0"/>
        <v>4275.1899999999996</v>
      </c>
      <c r="F8" s="2">
        <v>164.84</v>
      </c>
      <c r="G8" s="2">
        <v>0</v>
      </c>
      <c r="H8" s="16">
        <f t="shared" si="1"/>
        <v>164.84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2.4725999999999999</v>
      </c>
      <c r="O8" s="2">
        <v>532.38</v>
      </c>
      <c r="P8" s="2">
        <v>72.69</v>
      </c>
      <c r="Q8" s="3">
        <f t="shared" ref="Q8:Q14" si="8">O8+P8</f>
        <v>605.06999999999994</v>
      </c>
      <c r="R8" s="2">
        <v>22.79</v>
      </c>
      <c r="S8" s="2">
        <v>0</v>
      </c>
      <c r="T8" s="3">
        <f t="shared" ref="T8:T14" si="9">R8+S8</f>
        <v>22.79</v>
      </c>
      <c r="U8" s="2">
        <v>0</v>
      </c>
      <c r="V8" s="2">
        <v>0</v>
      </c>
      <c r="W8" s="2">
        <v>0</v>
      </c>
      <c r="X8" s="2">
        <v>0</v>
      </c>
      <c r="Y8" s="2">
        <v>164.79</v>
      </c>
      <c r="Z8" s="2">
        <v>0</v>
      </c>
      <c r="AA8" s="2">
        <v>0</v>
      </c>
      <c r="AB8" s="2">
        <v>0</v>
      </c>
      <c r="AC8" s="2">
        <v>1711.19</v>
      </c>
      <c r="AD8" s="2">
        <v>73.260000000000005</v>
      </c>
      <c r="AE8" s="2">
        <v>285.20999999999998</v>
      </c>
      <c r="AF8" s="2">
        <v>12.21</v>
      </c>
      <c r="AG8" s="2">
        <v>1958.31</v>
      </c>
      <c r="AH8" s="2">
        <v>83.84</v>
      </c>
      <c r="AI8" s="2">
        <v>4420.55</v>
      </c>
      <c r="AJ8" s="2">
        <v>488.02</v>
      </c>
      <c r="AK8" s="16">
        <f t="shared" si="4"/>
        <v>4908.57</v>
      </c>
      <c r="AL8" s="2">
        <v>189.26</v>
      </c>
      <c r="AM8" s="2">
        <v>0</v>
      </c>
      <c r="AN8" s="16">
        <f t="shared" si="5"/>
        <v>189.26</v>
      </c>
      <c r="AO8" s="34">
        <f t="shared" si="6"/>
        <v>0.18315000000000001</v>
      </c>
      <c r="AP8" s="18">
        <f t="shared" si="7"/>
        <v>2.8388999999999998</v>
      </c>
    </row>
    <row r="9" spans="1:42" x14ac:dyDescent="0.3">
      <c r="A9" s="11" t="s">
        <v>73</v>
      </c>
      <c r="B9" s="3">
        <v>1080.29</v>
      </c>
      <c r="C9" s="2">
        <v>0</v>
      </c>
      <c r="D9" s="2">
        <v>0</v>
      </c>
      <c r="E9" s="16">
        <f t="shared" si="0"/>
        <v>0</v>
      </c>
      <c r="F9" s="2">
        <v>3247.53</v>
      </c>
      <c r="G9" s="2">
        <v>0</v>
      </c>
      <c r="H9" s="16">
        <f t="shared" si="1"/>
        <v>3247.53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48.712949999999999</v>
      </c>
      <c r="O9" s="2">
        <v>570.39</v>
      </c>
      <c r="P9" s="2"/>
      <c r="Q9" s="3">
        <f t="shared" si="8"/>
        <v>570.39</v>
      </c>
      <c r="R9" s="2">
        <v>695.78</v>
      </c>
      <c r="S9" s="2"/>
      <c r="T9" s="3">
        <f t="shared" si="9"/>
        <v>695.78</v>
      </c>
      <c r="U9" s="2">
        <v>0</v>
      </c>
      <c r="V9" s="2">
        <v>0</v>
      </c>
      <c r="W9" s="2">
        <v>0</v>
      </c>
      <c r="X9" s="2">
        <v>0</v>
      </c>
      <c r="Y9" s="2">
        <v>173.46</v>
      </c>
      <c r="Z9" s="2">
        <v>164.79</v>
      </c>
      <c r="AA9" s="2">
        <v>0</v>
      </c>
      <c r="AB9" s="2">
        <v>0</v>
      </c>
      <c r="AC9" s="2">
        <v>1787.2</v>
      </c>
      <c r="AD9" s="2">
        <v>2257.4899999999998</v>
      </c>
      <c r="AE9" s="2">
        <v>332.74</v>
      </c>
      <c r="AF9" s="2">
        <v>384.49</v>
      </c>
      <c r="AG9" s="2">
        <v>2072.41</v>
      </c>
      <c r="AH9" s="2">
        <v>2548.19</v>
      </c>
      <c r="AI9" s="2">
        <v>8584.3799999999992</v>
      </c>
      <c r="AJ9" s="2">
        <v>0</v>
      </c>
      <c r="AK9" s="16">
        <f t="shared" si="4"/>
        <v>8584.3799999999992</v>
      </c>
      <c r="AL9" s="2">
        <v>7441.72</v>
      </c>
      <c r="AM9" s="2">
        <v>0</v>
      </c>
      <c r="AN9" s="16">
        <f t="shared" si="5"/>
        <v>7441.72</v>
      </c>
      <c r="AO9" s="34">
        <f t="shared" si="6"/>
        <v>5.7673499999999995</v>
      </c>
      <c r="AP9" s="18">
        <f t="shared" si="7"/>
        <v>111.6258</v>
      </c>
    </row>
    <row r="10" spans="1:42" x14ac:dyDescent="0.3">
      <c r="A10" s="11" t="s">
        <v>73</v>
      </c>
      <c r="B10" s="3">
        <v>1080.29</v>
      </c>
      <c r="C10" s="2">
        <v>0</v>
      </c>
      <c r="D10" s="2">
        <v>0</v>
      </c>
      <c r="E10" s="16">
        <f t="shared" si="0"/>
        <v>0</v>
      </c>
      <c r="F10" s="2">
        <v>146.94999999999999</v>
      </c>
      <c r="G10" s="2">
        <v>0</v>
      </c>
      <c r="H10" s="16">
        <f t="shared" si="1"/>
        <v>146.94999999999999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2.2042499999999996</v>
      </c>
      <c r="O10" s="2">
        <v>570.39</v>
      </c>
      <c r="P10" s="2"/>
      <c r="Q10" s="3">
        <f t="shared" si="8"/>
        <v>570.39</v>
      </c>
      <c r="R10" s="2">
        <v>544.70000000000005</v>
      </c>
      <c r="S10" s="2"/>
      <c r="T10" s="3">
        <f t="shared" si="9"/>
        <v>544.70000000000005</v>
      </c>
      <c r="U10" s="2">
        <v>0</v>
      </c>
      <c r="V10" s="2">
        <v>0</v>
      </c>
      <c r="W10" s="2">
        <v>0</v>
      </c>
      <c r="X10" s="2">
        <v>0</v>
      </c>
      <c r="Y10" s="2">
        <v>173.46</v>
      </c>
      <c r="Z10" s="2">
        <v>173.46</v>
      </c>
      <c r="AA10" s="2">
        <v>0</v>
      </c>
      <c r="AB10" s="2">
        <v>0</v>
      </c>
      <c r="AC10" s="2">
        <v>1787.2</v>
      </c>
      <c r="AD10" s="2">
        <v>1755.14</v>
      </c>
      <c r="AE10" s="2">
        <v>332.74</v>
      </c>
      <c r="AF10" s="2">
        <v>316.79000000000002</v>
      </c>
      <c r="AG10" s="2">
        <v>2072.41</v>
      </c>
      <c r="AH10" s="2">
        <v>1980.01</v>
      </c>
      <c r="AI10" s="2">
        <v>8584.3799999999992</v>
      </c>
      <c r="AJ10" s="2">
        <v>0</v>
      </c>
      <c r="AK10" s="16">
        <f t="shared" si="4"/>
        <v>8584.3799999999992</v>
      </c>
      <c r="AL10" s="2">
        <v>8060.72</v>
      </c>
      <c r="AM10" s="2">
        <v>0</v>
      </c>
      <c r="AN10" s="16">
        <f t="shared" si="5"/>
        <v>8060.72</v>
      </c>
      <c r="AO10" s="34">
        <f t="shared" si="6"/>
        <v>4.7518500000000001</v>
      </c>
      <c r="AP10" s="18">
        <f t="shared" si="7"/>
        <v>120.91079999999999</v>
      </c>
    </row>
    <row r="11" spans="1:42" x14ac:dyDescent="0.3">
      <c r="A11" s="11" t="s">
        <v>73</v>
      </c>
      <c r="B11" s="3">
        <v>1080.29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6">
        <f t="shared" si="4"/>
        <v>0</v>
      </c>
      <c r="AL11" s="2"/>
      <c r="AM11" s="2"/>
      <c r="AN11" s="16">
        <f t="shared" si="5"/>
        <v>0</v>
      </c>
      <c r="AO11" s="34">
        <f t="shared" si="6"/>
        <v>0</v>
      </c>
      <c r="AP11" s="18">
        <f t="shared" si="7"/>
        <v>0</v>
      </c>
    </row>
    <row r="12" spans="1:42" x14ac:dyDescent="0.3">
      <c r="A12" s="11" t="s">
        <v>73</v>
      </c>
      <c r="B12" s="3">
        <v>1080.29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6">
        <f t="shared" si="4"/>
        <v>0</v>
      </c>
      <c r="AL12" s="2"/>
      <c r="AM12" s="2"/>
      <c r="AN12" s="16">
        <f t="shared" si="5"/>
        <v>0</v>
      </c>
      <c r="AO12" s="34">
        <f t="shared" si="6"/>
        <v>0</v>
      </c>
      <c r="AP12" s="18">
        <f t="shared" si="7"/>
        <v>0</v>
      </c>
    </row>
    <row r="13" spans="1:42" x14ac:dyDescent="0.3">
      <c r="A13" s="11" t="s">
        <v>73</v>
      </c>
      <c r="B13" s="3">
        <v>1080.29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6">
        <f t="shared" si="4"/>
        <v>0</v>
      </c>
      <c r="AL13" s="2"/>
      <c r="AM13" s="2"/>
      <c r="AN13" s="16">
        <f t="shared" si="5"/>
        <v>0</v>
      </c>
      <c r="AO13" s="34">
        <f t="shared" si="6"/>
        <v>0</v>
      </c>
      <c r="AP13" s="18">
        <f t="shared" si="7"/>
        <v>0</v>
      </c>
    </row>
    <row r="14" spans="1:42" ht="14.4" thickBot="1" x14ac:dyDescent="0.35">
      <c r="A14" s="11" t="s">
        <v>73</v>
      </c>
      <c r="B14" s="3">
        <v>1080.29</v>
      </c>
      <c r="C14" s="7"/>
      <c r="D14" s="7"/>
      <c r="E14" s="16">
        <f t="shared" si="0"/>
        <v>0</v>
      </c>
      <c r="F14" s="7"/>
      <c r="G14" s="7"/>
      <c r="H14" s="16">
        <f t="shared" si="1"/>
        <v>0</v>
      </c>
      <c r="I14" s="7"/>
      <c r="J14" s="7"/>
      <c r="K14" s="7"/>
      <c r="L14" s="7"/>
      <c r="M14" s="16">
        <f t="shared" si="2"/>
        <v>0</v>
      </c>
      <c r="N14" s="18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6">
        <f t="shared" si="4"/>
        <v>0</v>
      </c>
      <c r="AL14" s="7"/>
      <c r="AM14" s="7"/>
      <c r="AN14" s="16">
        <f t="shared" si="5"/>
        <v>0</v>
      </c>
      <c r="AO14" s="34">
        <f t="shared" si="6"/>
        <v>0</v>
      </c>
      <c r="AP14" s="18">
        <f t="shared" si="7"/>
        <v>0</v>
      </c>
    </row>
    <row r="15" spans="1:42" ht="14.4" thickBot="1" x14ac:dyDescent="0.35">
      <c r="A15" s="9" t="s">
        <v>26</v>
      </c>
      <c r="B15" s="8">
        <v>0</v>
      </c>
      <c r="C15" s="8">
        <f t="shared" ref="C15:G15" si="10">SUM(C3:C14)</f>
        <v>3850.14</v>
      </c>
      <c r="D15" s="8">
        <f t="shared" si="10"/>
        <v>425.05</v>
      </c>
      <c r="E15" s="17">
        <f t="shared" si="10"/>
        <v>4275.1899999999996</v>
      </c>
      <c r="F15" s="8">
        <f t="shared" si="10"/>
        <v>3559.32</v>
      </c>
      <c r="G15" s="8">
        <f t="shared" si="10"/>
        <v>0</v>
      </c>
      <c r="H15" s="17">
        <f t="shared" ref="H15:AI15" si="11">SUM(H3:H14)</f>
        <v>3559.32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7">
        <f t="shared" si="11"/>
        <v>0</v>
      </c>
      <c r="N15" s="19">
        <f t="shared" si="11"/>
        <v>53.389800000000001</v>
      </c>
      <c r="O15" s="9">
        <f t="shared" si="11"/>
        <v>1673.1599999999999</v>
      </c>
      <c r="P15" s="44">
        <f>SUM(P3:P14)</f>
        <v>72.69</v>
      </c>
      <c r="Q15" s="44">
        <f>SUM(Q3:Q14)</f>
        <v>1745.85</v>
      </c>
      <c r="R15" s="8">
        <f t="shared" si="11"/>
        <v>1263.27</v>
      </c>
      <c r="S15" s="8">
        <f>SUM(S3:S14)</f>
        <v>0</v>
      </c>
      <c r="T15" s="8">
        <f>SUM(T3:T14)</f>
        <v>1263.27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511.71000000000004</v>
      </c>
      <c r="Z15" s="8">
        <f t="shared" si="11"/>
        <v>338.25</v>
      </c>
      <c r="AA15" s="8">
        <f t="shared" si="11"/>
        <v>0</v>
      </c>
      <c r="AB15" s="8">
        <f t="shared" si="11"/>
        <v>0</v>
      </c>
      <c r="AC15" s="8">
        <f t="shared" si="11"/>
        <v>5285.59</v>
      </c>
      <c r="AD15" s="8">
        <f t="shared" si="11"/>
        <v>4085.8900000000003</v>
      </c>
      <c r="AE15" s="8">
        <f t="shared" si="11"/>
        <v>950.69</v>
      </c>
      <c r="AF15" s="8">
        <f t="shared" si="11"/>
        <v>713.49</v>
      </c>
      <c r="AG15" s="8">
        <f t="shared" si="11"/>
        <v>6103.1299999999992</v>
      </c>
      <c r="AH15" s="10">
        <f t="shared" si="11"/>
        <v>4612.04</v>
      </c>
      <c r="AI15" s="8">
        <f t="shared" si="11"/>
        <v>21589.309999999998</v>
      </c>
      <c r="AJ15" s="8">
        <f>SUM(AJ3:AJ14)</f>
        <v>488.02</v>
      </c>
      <c r="AK15" s="17">
        <f>SUM(AK3:AK14)</f>
        <v>22077.329999999998</v>
      </c>
      <c r="AL15" s="8">
        <f>SUM(AL3:AL14)</f>
        <v>15691.7</v>
      </c>
      <c r="AM15" s="8">
        <f>SUM(AM3:AM14)</f>
        <v>0</v>
      </c>
      <c r="AN15" s="17">
        <f>SUM(AN3:AN14)</f>
        <v>15691.7</v>
      </c>
      <c r="AO15" s="17">
        <f t="shared" ref="AO15" si="12">SUM(AO3:AO14)</f>
        <v>10.702349999999999</v>
      </c>
      <c r="AP15" s="19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4" workbookViewId="0">
      <selection activeCell="E16" sqref="E16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89" t="s">
        <v>13</v>
      </c>
      <c r="C2" s="89"/>
      <c r="D2" s="89"/>
      <c r="E2" s="89"/>
      <c r="F2" s="89"/>
    </row>
    <row r="3" spans="2:9" ht="26.25" customHeight="1" x14ac:dyDescent="0.45">
      <c r="B3" s="88" t="s">
        <v>78</v>
      </c>
      <c r="C3" s="88"/>
      <c r="D3" s="88"/>
      <c r="E3" s="88"/>
      <c r="F3" s="88"/>
      <c r="G3" s="1"/>
      <c r="H3" s="1"/>
      <c r="I3" s="1"/>
    </row>
    <row r="4" spans="2:9" ht="30" customHeight="1" thickBot="1" x14ac:dyDescent="0.35">
      <c r="B4" s="88"/>
      <c r="C4" s="88"/>
      <c r="D4" s="88"/>
      <c r="E4" s="88"/>
      <c r="F4" s="88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36" t="s">
        <v>1</v>
      </c>
      <c r="C6" s="37">
        <f>'отчет тек. ремонт'!B13</f>
        <v>4275.1899999999996</v>
      </c>
      <c r="D6" s="37">
        <f>'отчет тек. ремонт'!C13</f>
        <v>3559.32</v>
      </c>
      <c r="E6" s="37">
        <f>'отчет тек. ремонт'!E13</f>
        <v>437.77</v>
      </c>
      <c r="F6" s="45">
        <f>'отчет тек. ремонт'!G15</f>
        <v>134030.29019999999</v>
      </c>
    </row>
    <row r="7" spans="2:9" x14ac:dyDescent="0.3">
      <c r="B7" s="38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6" t="e">
        <f>#REF!</f>
        <v>#REF!</v>
      </c>
    </row>
    <row r="8" spans="2:9" ht="27.6" x14ac:dyDescent="0.3">
      <c r="B8" s="39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47" t="e">
        <f>#REF!</f>
        <v>#REF!</v>
      </c>
    </row>
    <row r="9" spans="2:9" ht="55.2" x14ac:dyDescent="0.3">
      <c r="B9" s="39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39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39" t="s">
        <v>5</v>
      </c>
      <c r="C11" s="2">
        <f>'выборка 15'!Y15</f>
        <v>511.71000000000004</v>
      </c>
      <c r="D11" s="2">
        <f>'выборка 15'!Z15</f>
        <v>338.25</v>
      </c>
      <c r="E11" s="2">
        <f>'выборка 15'!AA15</f>
        <v>0</v>
      </c>
      <c r="F11" s="2">
        <f>'выборка 15'!AB15</f>
        <v>0</v>
      </c>
    </row>
    <row r="12" spans="2:9" x14ac:dyDescent="0.3">
      <c r="B12" s="39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39" t="s">
        <v>7</v>
      </c>
      <c r="C13" s="2">
        <f>'выборка 15'!AC15</f>
        <v>5285.59</v>
      </c>
      <c r="D13" s="2">
        <f>'выборка 15'!AD15</f>
        <v>4085.8900000000003</v>
      </c>
      <c r="E13" s="2">
        <v>-524.51</v>
      </c>
      <c r="F13" s="40">
        <v>0</v>
      </c>
    </row>
    <row r="14" spans="2:9" ht="27.6" x14ac:dyDescent="0.3">
      <c r="B14" s="39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39" t="s">
        <v>9</v>
      </c>
      <c r="C15" s="2">
        <f>'выборка 15'!AE15</f>
        <v>950.69</v>
      </c>
      <c r="D15" s="2">
        <f>'выборка 15'!AF15</f>
        <v>713.49</v>
      </c>
      <c r="E15" s="2">
        <v>-111.49</v>
      </c>
      <c r="F15" s="40">
        <f>D15</f>
        <v>713.49</v>
      </c>
    </row>
    <row r="16" spans="2:9" ht="28.2" thickBot="1" x14ac:dyDescent="0.35">
      <c r="B16" s="41" t="s">
        <v>10</v>
      </c>
      <c r="C16" s="42">
        <f>'выборка 15'!AG15</f>
        <v>6103.1299999999992</v>
      </c>
      <c r="D16" s="42">
        <f>'выборка 15'!AH15</f>
        <v>4612.04</v>
      </c>
      <c r="E16" s="42">
        <v>-83.84</v>
      </c>
      <c r="F16" s="43">
        <v>0</v>
      </c>
    </row>
    <row r="18" spans="2:6" ht="19.5" customHeight="1" x14ac:dyDescent="0.3">
      <c r="B18" s="90" t="s">
        <v>80</v>
      </c>
      <c r="C18" s="90"/>
      <c r="D18" s="90"/>
      <c r="E18" s="90"/>
      <c r="F18" s="9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E20" sqref="E20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91" t="s">
        <v>83</v>
      </c>
      <c r="B2" s="91"/>
      <c r="C2" s="91"/>
      <c r="D2" s="91"/>
      <c r="E2" s="91"/>
      <c r="F2" s="91"/>
      <c r="G2" s="91"/>
    </row>
    <row r="3" spans="1:7" ht="23.4" x14ac:dyDescent="0.45">
      <c r="A3" s="24"/>
      <c r="B3" s="24"/>
      <c r="C3" s="24"/>
      <c r="D3" s="24"/>
      <c r="E3" s="24"/>
      <c r="F3" s="24"/>
      <c r="G3" s="24"/>
    </row>
    <row r="4" spans="1:7" ht="15.6" x14ac:dyDescent="0.3">
      <c r="A4" s="92" t="s">
        <v>79</v>
      </c>
      <c r="B4" s="92"/>
      <c r="C4" s="92"/>
      <c r="D4" s="92"/>
      <c r="E4" s="92"/>
      <c r="F4" s="92"/>
      <c r="G4" s="25">
        <v>130524.36</v>
      </c>
    </row>
    <row r="5" spans="1:7" ht="14.4" thickBot="1" x14ac:dyDescent="0.35"/>
    <row r="6" spans="1:7" ht="60" customHeight="1" thickBot="1" x14ac:dyDescent="0.35">
      <c r="A6" s="26"/>
      <c r="B6" s="27" t="s">
        <v>60</v>
      </c>
      <c r="C6" s="27" t="s">
        <v>61</v>
      </c>
      <c r="D6" s="27" t="s">
        <v>62</v>
      </c>
      <c r="E6" s="27" t="s">
        <v>63</v>
      </c>
      <c r="F6" s="27" t="s">
        <v>64</v>
      </c>
      <c r="G6" s="28" t="s">
        <v>65</v>
      </c>
    </row>
    <row r="7" spans="1:7" x14ac:dyDescent="0.3">
      <c r="A7" s="11" t="s">
        <v>1</v>
      </c>
      <c r="B7" s="3">
        <f>'выборка 15'!C15</f>
        <v>3850.14</v>
      </c>
      <c r="C7" s="3">
        <f>'выборка 15'!F15</f>
        <v>3559.32</v>
      </c>
      <c r="D7" s="93">
        <f>'расход по дому ТР 15'!I18</f>
        <v>53.389800000000001</v>
      </c>
      <c r="E7" s="3">
        <v>437.77</v>
      </c>
      <c r="F7" s="3">
        <v>0</v>
      </c>
      <c r="G7" s="93">
        <f>C13-D13</f>
        <v>3505.9302000000002</v>
      </c>
    </row>
    <row r="8" spans="1:7" x14ac:dyDescent="0.3">
      <c r="A8" s="6" t="s">
        <v>66</v>
      </c>
      <c r="B8" s="2">
        <v>0</v>
      </c>
      <c r="C8" s="2">
        <v>0</v>
      </c>
      <c r="D8" s="94"/>
      <c r="E8" s="2">
        <v>0</v>
      </c>
      <c r="F8" s="2">
        <v>0</v>
      </c>
      <c r="G8" s="94"/>
    </row>
    <row r="9" spans="1:7" x14ac:dyDescent="0.3">
      <c r="A9" s="6" t="s">
        <v>67</v>
      </c>
      <c r="B9" s="2">
        <v>0</v>
      </c>
      <c r="C9" s="2">
        <v>0</v>
      </c>
      <c r="D9" s="94"/>
      <c r="E9" s="2">
        <v>0</v>
      </c>
      <c r="F9" s="2">
        <v>0</v>
      </c>
      <c r="G9" s="94"/>
    </row>
    <row r="10" spans="1:7" x14ac:dyDescent="0.3">
      <c r="A10" s="11" t="s">
        <v>68</v>
      </c>
      <c r="B10" s="2">
        <f>'выборка 15'!D15</f>
        <v>425.05</v>
      </c>
      <c r="C10" s="2">
        <f>'выборка 15'!G15</f>
        <v>0</v>
      </c>
      <c r="D10" s="94"/>
      <c r="E10" s="2">
        <v>0</v>
      </c>
      <c r="F10" s="2">
        <v>0</v>
      </c>
      <c r="G10" s="94"/>
    </row>
    <row r="11" spans="1:7" x14ac:dyDescent="0.3">
      <c r="A11" s="6" t="s">
        <v>69</v>
      </c>
      <c r="B11" s="2">
        <v>0</v>
      </c>
      <c r="C11" s="2">
        <v>0</v>
      </c>
      <c r="D11" s="94"/>
      <c r="E11" s="2">
        <v>0</v>
      </c>
      <c r="F11" s="2">
        <v>0</v>
      </c>
      <c r="G11" s="94"/>
    </row>
    <row r="12" spans="1:7" ht="14.4" thickBot="1" x14ac:dyDescent="0.35">
      <c r="A12" s="29" t="s">
        <v>70</v>
      </c>
      <c r="B12" s="2">
        <v>0</v>
      </c>
      <c r="C12" s="2">
        <v>0</v>
      </c>
      <c r="D12" s="95"/>
      <c r="E12" s="2">
        <v>0</v>
      </c>
      <c r="F12" s="2">
        <v>0</v>
      </c>
      <c r="G12" s="95"/>
    </row>
    <row r="13" spans="1:7" ht="15" thickBot="1" x14ac:dyDescent="0.35">
      <c r="A13" s="30" t="s">
        <v>71</v>
      </c>
      <c r="B13" s="31">
        <f>SUM(B7:B12)</f>
        <v>4275.1899999999996</v>
      </c>
      <c r="C13" s="31">
        <f>SUM(C7:C12)</f>
        <v>3559.32</v>
      </c>
      <c r="D13" s="32">
        <f>SUM(D7)</f>
        <v>53.389800000000001</v>
      </c>
      <c r="E13" s="31">
        <f>SUM(E7:E12)</f>
        <v>437.77</v>
      </c>
      <c r="F13" s="31">
        <f>SUM(F7:F12)</f>
        <v>0</v>
      </c>
      <c r="G13" s="35">
        <f>G7</f>
        <v>3505.9302000000002</v>
      </c>
    </row>
    <row r="15" spans="1:7" ht="15.6" x14ac:dyDescent="0.3">
      <c r="A15" s="92" t="s">
        <v>81</v>
      </c>
      <c r="B15" s="92"/>
      <c r="C15" s="92"/>
      <c r="D15" s="92"/>
      <c r="E15" s="92"/>
      <c r="F15" s="92"/>
      <c r="G15" s="33">
        <f>G4+C13-D13</f>
        <v>134030.29019999999</v>
      </c>
    </row>
    <row r="17" spans="1:5" x14ac:dyDescent="0.3">
      <c r="A17" s="90" t="s">
        <v>80</v>
      </c>
      <c r="B17" s="90"/>
      <c r="C17" s="90"/>
      <c r="D17" s="90"/>
      <c r="E17" s="9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"/>
  <sheetViews>
    <sheetView workbookViewId="0">
      <selection activeCell="E30" sqref="E30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88" t="s">
        <v>82</v>
      </c>
      <c r="B1" s="88"/>
      <c r="C1" s="88"/>
      <c r="D1" s="88"/>
      <c r="E1" s="88"/>
      <c r="F1" s="88"/>
      <c r="G1" s="88"/>
      <c r="H1" s="88"/>
      <c r="I1" s="88"/>
    </row>
    <row r="2" spans="1:9" ht="16.5" customHeight="1" x14ac:dyDescent="0.3">
      <c r="A2" s="102" t="s">
        <v>16</v>
      </c>
      <c r="B2" s="104" t="s">
        <v>17</v>
      </c>
      <c r="C2" s="104" t="s">
        <v>18</v>
      </c>
      <c r="D2" s="104" t="s">
        <v>19</v>
      </c>
      <c r="E2" s="104" t="s">
        <v>20</v>
      </c>
      <c r="F2" s="104" t="s">
        <v>21</v>
      </c>
      <c r="G2" s="104" t="s">
        <v>22</v>
      </c>
      <c r="H2" s="104" t="s">
        <v>23</v>
      </c>
      <c r="I2" s="104" t="s">
        <v>24</v>
      </c>
    </row>
    <row r="3" spans="1:9" ht="29.25" customHeight="1" thickBot="1" x14ac:dyDescent="0.35">
      <c r="A3" s="103"/>
      <c r="B3" s="105"/>
      <c r="C3" s="105"/>
      <c r="D3" s="105"/>
      <c r="E3" s="105"/>
      <c r="F3" s="105"/>
      <c r="G3" s="105"/>
      <c r="H3" s="105"/>
      <c r="I3" s="105"/>
    </row>
    <row r="4" spans="1:9" x14ac:dyDescent="0.3">
      <c r="A4" s="3"/>
      <c r="B4" s="3"/>
      <c r="C4" s="3"/>
      <c r="D4" s="3"/>
      <c r="E4" s="3"/>
      <c r="F4" s="3"/>
      <c r="G4" s="3"/>
      <c r="H4" s="21"/>
      <c r="I4" s="3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3"/>
      <c r="B6" s="3"/>
      <c r="C6" s="3"/>
      <c r="D6" s="3"/>
      <c r="E6" s="3"/>
      <c r="F6" s="3"/>
      <c r="G6" s="3"/>
      <c r="H6" s="21"/>
      <c r="I6" s="3"/>
    </row>
    <row r="7" spans="1:9" hidden="1" x14ac:dyDescent="0.3">
      <c r="A7" s="3">
        <v>4</v>
      </c>
      <c r="B7" s="3"/>
      <c r="C7" s="3"/>
      <c r="D7" s="3"/>
      <c r="E7" s="3"/>
      <c r="F7" s="3"/>
      <c r="G7" s="3"/>
      <c r="H7" s="21"/>
      <c r="I7" s="3"/>
    </row>
    <row r="8" spans="1:9" hidden="1" x14ac:dyDescent="0.3">
      <c r="A8" s="3"/>
      <c r="B8" s="3"/>
      <c r="C8" s="3"/>
      <c r="D8" s="3"/>
      <c r="E8" s="3"/>
      <c r="F8" s="3"/>
      <c r="G8" s="3"/>
      <c r="H8" s="21"/>
      <c r="I8" s="3"/>
    </row>
    <row r="9" spans="1:9" hidden="1" x14ac:dyDescent="0.3">
      <c r="A9" s="3"/>
      <c r="B9" s="3"/>
      <c r="C9" s="3"/>
      <c r="D9" s="3"/>
      <c r="E9" s="3"/>
      <c r="F9" s="3"/>
      <c r="G9" s="3"/>
      <c r="H9" s="21"/>
      <c r="I9" s="3"/>
    </row>
    <row r="10" spans="1:9" hidden="1" x14ac:dyDescent="0.3">
      <c r="A10" s="3"/>
      <c r="B10" s="3"/>
      <c r="C10" s="3"/>
      <c r="D10" s="3"/>
      <c r="E10" s="3"/>
      <c r="F10" s="3"/>
      <c r="G10" s="3"/>
      <c r="H10" s="21"/>
      <c r="I10" s="3"/>
    </row>
    <row r="11" spans="1:9" hidden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idden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4.4" thickBot="1" x14ac:dyDescent="0.35">
      <c r="A17" s="96" t="s">
        <v>25</v>
      </c>
      <c r="B17" s="97"/>
      <c r="C17" s="97"/>
      <c r="D17" s="97"/>
      <c r="E17" s="97"/>
      <c r="F17" s="97"/>
      <c r="G17" s="97"/>
      <c r="H17" s="98"/>
      <c r="I17" s="22">
        <f>'выборка 15'!M15+'выборка 15'!N15</f>
        <v>53.389800000000001</v>
      </c>
    </row>
    <row r="18" spans="1:9" ht="15" thickBot="1" x14ac:dyDescent="0.35">
      <c r="A18" s="99" t="s">
        <v>26</v>
      </c>
      <c r="B18" s="100"/>
      <c r="C18" s="100"/>
      <c r="D18" s="100"/>
      <c r="E18" s="100"/>
      <c r="F18" s="100"/>
      <c r="G18" s="100"/>
      <c r="H18" s="101"/>
      <c r="I18" s="23">
        <f>SUM(I4:I17)</f>
        <v>53.389800000000001</v>
      </c>
    </row>
    <row r="21" spans="1:9" x14ac:dyDescent="0.3">
      <c r="A21" s="90" t="s">
        <v>77</v>
      </c>
      <c r="B21" s="90"/>
      <c r="C21" s="90"/>
      <c r="D21" s="90"/>
      <c r="E21" s="90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abSelected="1" workbookViewId="0">
      <selection activeCell="E3" sqref="E3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5" style="53" customWidth="1"/>
    <col min="5" max="5" width="9.44140625" bestFit="1" customWidth="1"/>
  </cols>
  <sheetData>
    <row r="1" spans="1:5" ht="80.25" customHeight="1" x14ac:dyDescent="0.3">
      <c r="A1" s="106" t="s">
        <v>111</v>
      </c>
      <c r="B1" s="107"/>
      <c r="C1" s="107"/>
      <c r="D1" s="107"/>
    </row>
    <row r="2" spans="1:5" ht="14.4" thickBot="1" x14ac:dyDescent="0.35"/>
    <row r="3" spans="1:5" ht="31.2" x14ac:dyDescent="0.3">
      <c r="A3" s="54"/>
      <c r="B3" s="51" t="s">
        <v>60</v>
      </c>
      <c r="C3" s="51" t="s">
        <v>61</v>
      </c>
      <c r="D3" s="55" t="s">
        <v>62</v>
      </c>
    </row>
    <row r="4" spans="1:5" ht="15.6" x14ac:dyDescent="0.3">
      <c r="A4" s="71" t="s">
        <v>112</v>
      </c>
      <c r="B4" s="72"/>
      <c r="C4" s="50">
        <v>-25843.73</v>
      </c>
      <c r="D4" s="56"/>
    </row>
    <row r="5" spans="1:5" ht="18.75" customHeight="1" x14ac:dyDescent="0.3">
      <c r="A5" s="52" t="s">
        <v>84</v>
      </c>
      <c r="B5" s="49">
        <v>193202.40000000002</v>
      </c>
      <c r="C5" s="49">
        <v>177590.1</v>
      </c>
      <c r="D5" s="57">
        <f>'Р И С расход 2023г.'!F30</f>
        <v>199920.40948</v>
      </c>
    </row>
    <row r="6" spans="1:5" ht="27.6" x14ac:dyDescent="0.3">
      <c r="A6" s="39" t="s">
        <v>85</v>
      </c>
      <c r="C6" s="58"/>
      <c r="D6" s="73">
        <v>25933.199999999993</v>
      </c>
    </row>
    <row r="7" spans="1:5" ht="27.6" x14ac:dyDescent="0.3">
      <c r="A7" s="39" t="s">
        <v>86</v>
      </c>
      <c r="B7" s="58"/>
      <c r="C7" s="58"/>
      <c r="D7" s="57">
        <v>9335.9519999999993</v>
      </c>
    </row>
    <row r="8" spans="1:5" ht="15" thickBot="1" x14ac:dyDescent="0.35">
      <c r="A8" s="59" t="s">
        <v>87</v>
      </c>
      <c r="B8" s="60">
        <f>SUM(B5:B7)</f>
        <v>193202.40000000002</v>
      </c>
      <c r="C8" s="60">
        <f>SUM(C4:C7)</f>
        <v>151746.37</v>
      </c>
      <c r="D8" s="61">
        <f>SUM(D5:D7)</f>
        <v>235189.56147999997</v>
      </c>
    </row>
    <row r="9" spans="1:5" ht="14.4" x14ac:dyDescent="0.3">
      <c r="A9" s="62"/>
      <c r="B9" s="62"/>
      <c r="C9" s="62"/>
      <c r="D9" s="63"/>
    </row>
    <row r="10" spans="1:5" ht="21" customHeight="1" x14ac:dyDescent="0.3">
      <c r="A10" s="108" t="s">
        <v>113</v>
      </c>
      <c r="B10" s="108"/>
      <c r="C10" s="108"/>
      <c r="D10" s="64">
        <f>C8-D8</f>
        <v>-83443.191479999979</v>
      </c>
      <c r="E10" s="65"/>
    </row>
    <row r="11" spans="1:5" ht="12" customHeight="1" x14ac:dyDescent="0.3"/>
    <row r="12" spans="1:5" ht="18" customHeight="1" x14ac:dyDescent="0.3">
      <c r="A12" s="109" t="s">
        <v>114</v>
      </c>
      <c r="B12" s="109"/>
      <c r="C12" s="109"/>
      <c r="D12" s="68">
        <v>38478.5</v>
      </c>
    </row>
    <row r="13" spans="1:5" ht="14.25" customHeight="1" x14ac:dyDescent="0.3">
      <c r="A13" s="66"/>
      <c r="B13" s="67"/>
      <c r="C13" s="67"/>
      <c r="D13" s="68"/>
    </row>
    <row r="14" spans="1:5" x14ac:dyDescent="0.3">
      <c r="A14" s="48"/>
      <c r="B14" s="48"/>
      <c r="C14" s="48"/>
      <c r="D14" s="69"/>
    </row>
    <row r="20" spans="6:6" x14ac:dyDescent="0.3">
      <c r="F20" s="70"/>
    </row>
  </sheetData>
  <mergeCells count="3">
    <mergeCell ref="A1:D1"/>
    <mergeCell ref="A10:C10"/>
    <mergeCell ref="A12:C12"/>
  </mergeCells>
  <pageMargins left="0.7" right="0.7" top="0.75" bottom="0.75" header="0.3" footer="0.3"/>
  <pageSetup paperSize="9" orientation="landscape" r:id="rId1"/>
  <ignoredErrors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topLeftCell="A16" workbookViewId="0">
      <selection activeCell="E40" sqref="E40"/>
    </sheetView>
  </sheetViews>
  <sheetFormatPr defaultRowHeight="13.8" x14ac:dyDescent="0.3"/>
  <cols>
    <col min="1" max="1" width="4.5546875" customWidth="1"/>
    <col min="3" max="3" width="12" customWidth="1"/>
    <col min="4" max="4" width="19.88671875" customWidth="1"/>
    <col min="5" max="5" width="65.109375" customWidth="1"/>
    <col min="6" max="6" width="14.109375" customWidth="1"/>
  </cols>
  <sheetData>
    <row r="1" spans="1:6" ht="72" customHeight="1" thickBot="1" x14ac:dyDescent="0.35">
      <c r="A1" s="106" t="s">
        <v>115</v>
      </c>
      <c r="B1" s="106"/>
      <c r="C1" s="106"/>
      <c r="D1" s="106"/>
      <c r="E1" s="106"/>
      <c r="F1" s="106"/>
    </row>
    <row r="2" spans="1:6" x14ac:dyDescent="0.3">
      <c r="A2" s="114" t="s">
        <v>16</v>
      </c>
      <c r="B2" s="116" t="s">
        <v>94</v>
      </c>
      <c r="C2" s="118" t="s">
        <v>93</v>
      </c>
      <c r="D2" s="120" t="s">
        <v>92</v>
      </c>
      <c r="E2" s="122" t="s">
        <v>91</v>
      </c>
      <c r="F2" s="114" t="s">
        <v>90</v>
      </c>
    </row>
    <row r="3" spans="1:6" ht="19.5" customHeight="1" thickBot="1" x14ac:dyDescent="0.35">
      <c r="A3" s="115"/>
      <c r="B3" s="117"/>
      <c r="C3" s="119"/>
      <c r="D3" s="121"/>
      <c r="E3" s="123"/>
      <c r="F3" s="115"/>
    </row>
    <row r="4" spans="1:6" ht="13.5" customHeight="1" x14ac:dyDescent="0.3">
      <c r="A4" s="74">
        <v>1</v>
      </c>
      <c r="B4" s="75">
        <v>2023</v>
      </c>
      <c r="C4" s="75" t="s">
        <v>88</v>
      </c>
      <c r="D4" s="76"/>
      <c r="E4" s="77" t="s">
        <v>5</v>
      </c>
      <c r="F4" s="78">
        <v>1000</v>
      </c>
    </row>
    <row r="5" spans="1:6" ht="13.5" customHeight="1" x14ac:dyDescent="0.3">
      <c r="A5" s="74">
        <v>2</v>
      </c>
      <c r="B5" s="75">
        <v>2023</v>
      </c>
      <c r="C5" s="75" t="s">
        <v>95</v>
      </c>
      <c r="D5" s="76"/>
      <c r="E5" s="77" t="s">
        <v>5</v>
      </c>
      <c r="F5" s="78">
        <v>1000</v>
      </c>
    </row>
    <row r="6" spans="1:6" ht="13.5" customHeight="1" x14ac:dyDescent="0.3">
      <c r="A6" s="74">
        <v>3</v>
      </c>
      <c r="B6" s="75">
        <v>2023</v>
      </c>
      <c r="C6" s="75" t="s">
        <v>96</v>
      </c>
      <c r="D6" s="76"/>
      <c r="E6" s="79" t="s">
        <v>116</v>
      </c>
      <c r="F6" s="78">
        <v>5030</v>
      </c>
    </row>
    <row r="7" spans="1:6" ht="13.5" customHeight="1" x14ac:dyDescent="0.3">
      <c r="A7" s="74">
        <v>4</v>
      </c>
      <c r="B7" s="75">
        <v>2023</v>
      </c>
      <c r="C7" s="75" t="s">
        <v>96</v>
      </c>
      <c r="D7" s="76"/>
      <c r="E7" s="79" t="s">
        <v>5</v>
      </c>
      <c r="F7" s="78">
        <v>1000</v>
      </c>
    </row>
    <row r="8" spans="1:6" ht="13.5" customHeight="1" x14ac:dyDescent="0.3">
      <c r="A8" s="74">
        <v>5</v>
      </c>
      <c r="B8" s="75">
        <v>2023</v>
      </c>
      <c r="C8" s="75" t="s">
        <v>99</v>
      </c>
      <c r="D8" s="76" t="s">
        <v>100</v>
      </c>
      <c r="E8" s="76" t="s">
        <v>117</v>
      </c>
      <c r="F8" s="78">
        <v>601</v>
      </c>
    </row>
    <row r="9" spans="1:6" ht="13.5" customHeight="1" x14ac:dyDescent="0.3">
      <c r="A9" s="74">
        <v>6</v>
      </c>
      <c r="B9" s="75">
        <v>2023</v>
      </c>
      <c r="C9" s="75" t="s">
        <v>99</v>
      </c>
      <c r="D9" s="76"/>
      <c r="E9" s="79" t="s">
        <v>5</v>
      </c>
      <c r="F9" s="78">
        <v>1000</v>
      </c>
    </row>
    <row r="10" spans="1:6" ht="13.5" customHeight="1" x14ac:dyDescent="0.3">
      <c r="A10" s="74">
        <v>7</v>
      </c>
      <c r="B10" s="75">
        <v>2023</v>
      </c>
      <c r="C10" s="75" t="s">
        <v>99</v>
      </c>
      <c r="D10" s="76" t="s">
        <v>98</v>
      </c>
      <c r="E10" s="79" t="s">
        <v>118</v>
      </c>
      <c r="F10" s="78">
        <v>1385</v>
      </c>
    </row>
    <row r="11" spans="1:6" ht="13.5" customHeight="1" x14ac:dyDescent="0.3">
      <c r="A11" s="74">
        <v>8</v>
      </c>
      <c r="B11" s="75">
        <v>2023</v>
      </c>
      <c r="C11" s="75" t="s">
        <v>97</v>
      </c>
      <c r="D11" s="76"/>
      <c r="E11" s="79" t="s">
        <v>5</v>
      </c>
      <c r="F11" s="78">
        <v>1000</v>
      </c>
    </row>
    <row r="12" spans="1:6" ht="13.5" customHeight="1" x14ac:dyDescent="0.3">
      <c r="A12" s="74">
        <v>9</v>
      </c>
      <c r="B12" s="75">
        <v>2023</v>
      </c>
      <c r="C12" s="75" t="s">
        <v>97</v>
      </c>
      <c r="D12" s="76" t="s">
        <v>89</v>
      </c>
      <c r="E12" s="79" t="s">
        <v>102</v>
      </c>
      <c r="F12" s="78">
        <v>1226</v>
      </c>
    </row>
    <row r="13" spans="1:6" ht="13.5" customHeight="1" x14ac:dyDescent="0.3">
      <c r="A13" s="74">
        <v>10</v>
      </c>
      <c r="B13" s="75">
        <v>2023</v>
      </c>
      <c r="C13" s="75" t="s">
        <v>101</v>
      </c>
      <c r="D13" s="76"/>
      <c r="E13" s="79" t="s">
        <v>5</v>
      </c>
      <c r="F13" s="78">
        <v>1000</v>
      </c>
    </row>
    <row r="14" spans="1:6" ht="13.5" customHeight="1" x14ac:dyDescent="0.3">
      <c r="A14" s="74">
        <v>11</v>
      </c>
      <c r="B14" s="75">
        <v>2023</v>
      </c>
      <c r="C14" s="75" t="s">
        <v>109</v>
      </c>
      <c r="D14" s="76"/>
      <c r="E14" s="79" t="s">
        <v>5</v>
      </c>
      <c r="F14" s="78">
        <v>1000</v>
      </c>
    </row>
    <row r="15" spans="1:6" ht="13.5" customHeight="1" x14ac:dyDescent="0.3">
      <c r="A15" s="74">
        <v>12</v>
      </c>
      <c r="B15" s="75">
        <v>2023</v>
      </c>
      <c r="C15" s="75" t="s">
        <v>103</v>
      </c>
      <c r="D15" s="76"/>
      <c r="E15" s="79" t="s">
        <v>5</v>
      </c>
      <c r="F15" s="78">
        <v>1000</v>
      </c>
    </row>
    <row r="16" spans="1:6" ht="13.5" customHeight="1" x14ac:dyDescent="0.3">
      <c r="A16" s="74">
        <v>13</v>
      </c>
      <c r="B16" s="75">
        <v>2023</v>
      </c>
      <c r="C16" s="75" t="s">
        <v>103</v>
      </c>
      <c r="D16" s="76" t="s">
        <v>89</v>
      </c>
      <c r="E16" s="79" t="s">
        <v>102</v>
      </c>
      <c r="F16" s="78">
        <v>4103</v>
      </c>
    </row>
    <row r="17" spans="1:6" ht="13.5" customHeight="1" x14ac:dyDescent="0.3">
      <c r="A17" s="74">
        <v>14</v>
      </c>
      <c r="B17" s="75">
        <v>2023</v>
      </c>
      <c r="C17" s="75" t="s">
        <v>103</v>
      </c>
      <c r="D17" s="76" t="s">
        <v>119</v>
      </c>
      <c r="E17" s="79" t="s">
        <v>104</v>
      </c>
      <c r="F17" s="78">
        <v>20756</v>
      </c>
    </row>
    <row r="18" spans="1:6" ht="13.5" customHeight="1" x14ac:dyDescent="0.3">
      <c r="A18" s="74">
        <v>15</v>
      </c>
      <c r="B18" s="75">
        <v>2023</v>
      </c>
      <c r="C18" s="75" t="s">
        <v>105</v>
      </c>
      <c r="D18" s="76"/>
      <c r="E18" s="79" t="s">
        <v>5</v>
      </c>
      <c r="F18" s="78">
        <v>1000</v>
      </c>
    </row>
    <row r="19" spans="1:6" ht="13.5" customHeight="1" x14ac:dyDescent="0.3">
      <c r="A19" s="74">
        <v>16</v>
      </c>
      <c r="B19" s="75">
        <v>2023</v>
      </c>
      <c r="C19" s="75" t="s">
        <v>105</v>
      </c>
      <c r="D19" s="76" t="s">
        <v>120</v>
      </c>
      <c r="E19" s="79" t="s">
        <v>121</v>
      </c>
      <c r="F19" s="78">
        <v>116859</v>
      </c>
    </row>
    <row r="20" spans="1:6" ht="13.5" customHeight="1" x14ac:dyDescent="0.3">
      <c r="A20" s="74">
        <v>17</v>
      </c>
      <c r="B20" s="75">
        <v>2023</v>
      </c>
      <c r="C20" s="75" t="s">
        <v>105</v>
      </c>
      <c r="D20" s="76" t="s">
        <v>122</v>
      </c>
      <c r="E20" s="79" t="s">
        <v>123</v>
      </c>
      <c r="F20" s="78">
        <v>9132</v>
      </c>
    </row>
    <row r="21" spans="1:6" ht="13.5" customHeight="1" x14ac:dyDescent="0.3">
      <c r="A21" s="74">
        <v>18</v>
      </c>
      <c r="B21" s="75">
        <v>2023</v>
      </c>
      <c r="C21" s="75" t="s">
        <v>105</v>
      </c>
      <c r="D21" s="76"/>
      <c r="E21" s="79" t="s">
        <v>124</v>
      </c>
      <c r="F21" s="78">
        <v>2280</v>
      </c>
    </row>
    <row r="22" spans="1:6" ht="13.5" customHeight="1" x14ac:dyDescent="0.3">
      <c r="A22" s="74">
        <v>19</v>
      </c>
      <c r="B22" s="75">
        <v>2023</v>
      </c>
      <c r="C22" s="75" t="s">
        <v>105</v>
      </c>
      <c r="D22" s="76"/>
      <c r="E22" s="79" t="s">
        <v>124</v>
      </c>
      <c r="F22" s="78">
        <v>2280</v>
      </c>
    </row>
    <row r="23" spans="1:6" ht="13.5" customHeight="1" x14ac:dyDescent="0.3">
      <c r="A23" s="74">
        <v>20</v>
      </c>
      <c r="B23" s="75">
        <v>2023</v>
      </c>
      <c r="C23" s="75" t="s">
        <v>106</v>
      </c>
      <c r="D23" s="76"/>
      <c r="E23" s="79" t="s">
        <v>5</v>
      </c>
      <c r="F23" s="78">
        <v>1000</v>
      </c>
    </row>
    <row r="24" spans="1:6" ht="13.5" customHeight="1" x14ac:dyDescent="0.3">
      <c r="A24" s="74">
        <v>21</v>
      </c>
      <c r="B24" s="75">
        <v>2023</v>
      </c>
      <c r="C24" s="75" t="s">
        <v>106</v>
      </c>
      <c r="D24" s="76" t="s">
        <v>100</v>
      </c>
      <c r="E24" s="79" t="s">
        <v>125</v>
      </c>
      <c r="F24" s="78">
        <v>11890</v>
      </c>
    </row>
    <row r="25" spans="1:6" ht="13.5" customHeight="1" x14ac:dyDescent="0.3">
      <c r="A25" s="74">
        <v>22</v>
      </c>
      <c r="B25" s="75">
        <v>2023</v>
      </c>
      <c r="C25" s="75" t="s">
        <v>108</v>
      </c>
      <c r="D25" s="76"/>
      <c r="E25" s="79" t="s">
        <v>5</v>
      </c>
      <c r="F25" s="78">
        <v>1000</v>
      </c>
    </row>
    <row r="26" spans="1:6" ht="13.5" customHeight="1" x14ac:dyDescent="0.3">
      <c r="A26" s="74">
        <v>23</v>
      </c>
      <c r="B26" s="75">
        <v>2023</v>
      </c>
      <c r="C26" s="75" t="s">
        <v>108</v>
      </c>
      <c r="D26" s="76"/>
      <c r="E26" s="79" t="s">
        <v>107</v>
      </c>
      <c r="F26" s="78">
        <v>2100</v>
      </c>
    </row>
    <row r="27" spans="1:6" ht="13.5" customHeight="1" x14ac:dyDescent="0.3">
      <c r="A27" s="74">
        <v>24</v>
      </c>
      <c r="B27" s="75">
        <v>2023</v>
      </c>
      <c r="C27" s="75" t="s">
        <v>110</v>
      </c>
      <c r="D27" s="76" t="s">
        <v>89</v>
      </c>
      <c r="E27" s="79" t="s">
        <v>126</v>
      </c>
      <c r="F27" s="78">
        <v>913</v>
      </c>
    </row>
    <row r="28" spans="1:6" ht="13.5" customHeight="1" x14ac:dyDescent="0.3">
      <c r="A28" s="74">
        <v>25</v>
      </c>
      <c r="B28" s="75">
        <v>2023</v>
      </c>
      <c r="C28" s="75" t="s">
        <v>110</v>
      </c>
      <c r="D28" s="86"/>
      <c r="E28" s="87" t="s">
        <v>5</v>
      </c>
      <c r="F28" s="80">
        <v>1000</v>
      </c>
    </row>
    <row r="29" spans="1:6" ht="14.4" thickBot="1" x14ac:dyDescent="0.35">
      <c r="A29" s="110" t="s">
        <v>25</v>
      </c>
      <c r="B29" s="110"/>
      <c r="C29" s="110"/>
      <c r="D29" s="110"/>
      <c r="E29" s="110"/>
      <c r="F29" s="80">
        <v>9365.4094800000021</v>
      </c>
    </row>
    <row r="30" spans="1:6" ht="15" thickBot="1" x14ac:dyDescent="0.35">
      <c r="A30" s="111" t="s">
        <v>26</v>
      </c>
      <c r="B30" s="112"/>
      <c r="C30" s="112"/>
      <c r="D30" s="112"/>
      <c r="E30" s="113"/>
      <c r="F30" s="81">
        <f>SUM(F4:F29)</f>
        <v>199920.40948</v>
      </c>
    </row>
    <row r="31" spans="1:6" ht="14.4" x14ac:dyDescent="0.3">
      <c r="A31" s="82"/>
      <c r="B31" s="82"/>
      <c r="C31" s="82"/>
      <c r="D31" s="82"/>
      <c r="E31" s="82"/>
      <c r="F31" s="83"/>
    </row>
    <row r="32" spans="1:6" ht="14.4" x14ac:dyDescent="0.3">
      <c r="A32" s="82"/>
      <c r="B32" s="82"/>
      <c r="C32" s="82"/>
      <c r="D32" s="82"/>
      <c r="E32" s="82"/>
      <c r="F32" s="83"/>
    </row>
    <row r="33" spans="1:6" x14ac:dyDescent="0.3">
      <c r="A33" s="84"/>
      <c r="B33" s="84"/>
      <c r="C33" s="84"/>
      <c r="D33" s="84"/>
      <c r="E33" s="84"/>
      <c r="F33" s="84"/>
    </row>
    <row r="34" spans="1:6" x14ac:dyDescent="0.3">
      <c r="A34" s="84"/>
      <c r="B34" s="84"/>
      <c r="C34" s="84"/>
      <c r="D34" s="84"/>
      <c r="E34" s="84"/>
      <c r="F34" s="84"/>
    </row>
    <row r="35" spans="1:6" ht="12.75" customHeight="1" x14ac:dyDescent="0.3">
      <c r="A35" s="85"/>
      <c r="B35" s="85"/>
      <c r="C35" s="85"/>
      <c r="D35" s="85"/>
      <c r="E35" s="85"/>
      <c r="F35" s="84"/>
    </row>
    <row r="36" spans="1:6" x14ac:dyDescent="0.3">
      <c r="A36" s="84"/>
      <c r="B36" s="84"/>
      <c r="C36" s="84"/>
      <c r="D36" s="84"/>
      <c r="E36" s="84"/>
      <c r="F36" s="84"/>
    </row>
    <row r="37" spans="1:6" x14ac:dyDescent="0.3">
      <c r="A37" s="84"/>
      <c r="B37" s="84"/>
      <c r="C37" s="84"/>
      <c r="D37" s="84"/>
      <c r="E37" s="84"/>
      <c r="F37" s="84"/>
    </row>
  </sheetData>
  <mergeCells count="9">
    <mergeCell ref="A29:E29"/>
    <mergeCell ref="A30:E30"/>
    <mergeCell ref="A1:F1"/>
    <mergeCell ref="A2:A3"/>
    <mergeCell ref="B2:B3"/>
    <mergeCell ref="C2:C3"/>
    <mergeCell ref="D2:D3"/>
    <mergeCell ref="E2:E3"/>
    <mergeCell ref="F2:F3"/>
  </mergeCells>
  <pageMargins left="0.7" right="0.7" top="0.42" bottom="0.3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2020-03-04T05:48:27Z</cp:lastPrinted>
  <dcterms:created xsi:type="dcterms:W3CDTF">2015-02-24T21:57:31Z</dcterms:created>
  <dcterms:modified xsi:type="dcterms:W3CDTF">2024-03-26T12:37:51Z</dcterms:modified>
</cp:coreProperties>
</file>