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1C849703-EC2C-46AD-BA63-EB7C52CC3A87}" xr6:coauthVersionLast="46" xr6:coauthVersionMax="46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 И С отчет 2023г." sheetId="9" r:id="rId5"/>
    <sheet name="Р и С расход 2023г." sheetId="10" r:id="rId6"/>
  </sheets>
  <calcPr calcId="191029"/>
</workbook>
</file>

<file path=xl/calcChain.xml><?xml version="1.0" encoding="utf-8"?>
<calcChain xmlns="http://schemas.openxmlformats.org/spreadsheetml/2006/main">
  <c r="F33" i="10" l="1"/>
  <c r="D6" i="9" l="1"/>
  <c r="C9" i="9" l="1"/>
  <c r="D9" i="9" l="1"/>
  <c r="D12" i="9" s="1"/>
  <c r="B9" i="9" l="1"/>
  <c r="AF15" i="3" l="1"/>
  <c r="AE15" i="3"/>
  <c r="AM14" i="3"/>
  <c r="AM13" i="3"/>
  <c r="AM12" i="3"/>
  <c r="AM11" i="3"/>
  <c r="AM10" i="3"/>
  <c r="AM9" i="3"/>
  <c r="AM8" i="3"/>
  <c r="AM7" i="3"/>
  <c r="AM6" i="3"/>
  <c r="AM5" i="3"/>
  <c r="AM4" i="3"/>
  <c r="AM3" i="3"/>
  <c r="E8" i="1"/>
  <c r="E7" i="1"/>
  <c r="AL14" i="3"/>
  <c r="AN14" i="3" s="1"/>
  <c r="AL13" i="3"/>
  <c r="AN13" i="3" s="1"/>
  <c r="AL12" i="3"/>
  <c r="AN12" i="3" s="1"/>
  <c r="AL11" i="3"/>
  <c r="AN11" i="3" s="1"/>
  <c r="AL10" i="3"/>
  <c r="AN10" i="3" s="1"/>
  <c r="AL9" i="3"/>
  <c r="AN9" i="3" s="1"/>
  <c r="AL8" i="3"/>
  <c r="AN8" i="3" s="1"/>
  <c r="AL7" i="3"/>
  <c r="AN7" i="3" s="1"/>
  <c r="AL6" i="3"/>
  <c r="AN6" i="3" s="1"/>
  <c r="AL5" i="3"/>
  <c r="AN5" i="3" s="1"/>
  <c r="AL4" i="3"/>
  <c r="AN4" i="3" s="1"/>
  <c r="AI14" i="3"/>
  <c r="AI13" i="3"/>
  <c r="AI12" i="3"/>
  <c r="AI11" i="3"/>
  <c r="AI10" i="3"/>
  <c r="AI9" i="3"/>
  <c r="AI8" i="3"/>
  <c r="AI7" i="3"/>
  <c r="AI6" i="3"/>
  <c r="AI5" i="3"/>
  <c r="AI4" i="3"/>
  <c r="M14" i="3"/>
  <c r="M13" i="3"/>
  <c r="M12" i="3"/>
  <c r="M11" i="3"/>
  <c r="M10" i="3"/>
  <c r="M9" i="3"/>
  <c r="M8" i="3"/>
  <c r="M7" i="3"/>
  <c r="M6" i="3"/>
  <c r="M5" i="3"/>
  <c r="M4" i="3"/>
  <c r="M3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L3" i="3"/>
  <c r="AN3" i="3" s="1"/>
  <c r="AI3" i="3"/>
  <c r="H3" i="3"/>
  <c r="N3" i="3" s="1"/>
  <c r="E3" i="3"/>
  <c r="AM15" i="3" l="1"/>
  <c r="AN15" i="3"/>
  <c r="G15" i="3"/>
  <c r="C10" i="4" s="1"/>
  <c r="D15" i="3"/>
  <c r="B10" i="4" s="1"/>
  <c r="F13" i="4" l="1"/>
  <c r="E13" i="4"/>
  <c r="E6" i="1" s="1"/>
  <c r="AJ15" i="3" l="1"/>
  <c r="AG15" i="3"/>
  <c r="AL15" i="3"/>
  <c r="AI15" i="3"/>
  <c r="C7" i="1" s="1"/>
  <c r="C15" i="3"/>
  <c r="B7" i="4" s="1"/>
  <c r="B13" i="4" s="1"/>
  <c r="C6" i="1" s="1"/>
  <c r="F15" i="3"/>
  <c r="C7" i="4" s="1"/>
  <c r="C13" i="4" s="1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6" i="1" l="1"/>
  <c r="C8" i="1"/>
  <c r="N15" i="3"/>
  <c r="I11" i="2" s="1"/>
  <c r="I12" i="2" s="1"/>
  <c r="F8" i="1" l="1"/>
  <c r="D8" i="1"/>
  <c r="D7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<sst xmlns="http://schemas.openxmlformats.org/spreadsheetml/2006/main" count="202" uniqueCount="130">
  <si>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</si>
  <si>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</si>
  <si>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</si>
  <si>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</si>
  <si>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</si>
  <si>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</si>
  <si>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</si>
  <si>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</si>
  <si>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</si>
  <si>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</si>
  <si>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</si>
  <si>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</si>
  <si>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</si>
  <si>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</si>
  <si>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</si>
  <si>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</si>
  <si>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</si>
  <si>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</si>
  <si>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</si>
  <si>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</si>
  <si>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</si>
  <si>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</si>
  <si>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</si>
  <si>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</si>
  <si>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</si>
  <si>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</si>
  <si>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</si>
  <si>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</si>
  <si>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</si>
  <si>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</si>
  <si>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</si>
  <si>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</si>
  <si>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</si>
  <si>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</si>
  <si>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</si>
  <si>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</si>
  <si>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</si>
  <si>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</si>
  <si>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</si>
  <si>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</si>
  <si>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</si>
  <si>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</si>
  <si>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</si>
  <si>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</si>
  <si>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</si>
  <si>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</si>
  <si>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</si>
  <si>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</si>
  <si>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</si>
  <si>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</si>
  <si>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</si>
  <si>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</si>
  <si>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</si>
  <si>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</si>
  <si>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</si>
  <si>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</si>
  <si>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</si>
  <si>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</si>
  <si>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</si>
  <si>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</si>
  <si>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</si>
  <si>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</si>
  <si>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</si>
  <si>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</si>
  <si>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</si>
  <si>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</si>
  <si>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</si>
  <si>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</si>
  <si>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</si>
  <si>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</si>
  <si>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</si>
  <si>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</si>
  <si>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</si>
  <si>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Октябрьская, 44-В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</si>
  <si>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</si>
  <si>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</si>
  <si>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</si>
  <si>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получено антена</t>
  </si>
  <si>
    <t>начислено антена</t>
  </si>
  <si>
    <t>Генеральный директор ООО У0 "ТаганСервис"____________________________________________Брехов Ю.А.</t>
  </si>
  <si>
    <t>в доме по  адресу ул. Октябрьская, 44-В за период с 01.06.2015 по 31.07.2015гг.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</si>
  <si>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</si>
  <si>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Октябрьская, 44-В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</si>
  <si>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Октябрьская, 44-В</t>
  </si>
  <si>
    <t>Ремонт и Содержание жилья</t>
  </si>
  <si>
    <t xml:space="preserve"> итого</t>
  </si>
  <si>
    <t>Остаток денежных средств дома на 31.12.2015 г</t>
  </si>
  <si>
    <t>акт</t>
  </si>
  <si>
    <t>номер</t>
  </si>
  <si>
    <t>дата</t>
  </si>
  <si>
    <t>территория</t>
  </si>
  <si>
    <t>январь</t>
  </si>
  <si>
    <t>март</t>
  </si>
  <si>
    <t>февраль</t>
  </si>
  <si>
    <t>май</t>
  </si>
  <si>
    <t>покос травы</t>
  </si>
  <si>
    <t>апрель</t>
  </si>
  <si>
    <t>ЦО</t>
  </si>
  <si>
    <t>доставка материалов</t>
  </si>
  <si>
    <t>июль</t>
  </si>
  <si>
    <t>август</t>
  </si>
  <si>
    <t>ЦО и ввод</t>
  </si>
  <si>
    <t>гидравлические испытания</t>
  </si>
  <si>
    <t>сентябрь</t>
  </si>
  <si>
    <t>октябрь</t>
  </si>
  <si>
    <t>ремонт контейнера</t>
  </si>
  <si>
    <t>ноябрь</t>
  </si>
  <si>
    <t xml:space="preserve">июнь </t>
  </si>
  <si>
    <t>декабрь</t>
  </si>
  <si>
    <t>Информация о собранных и израсходованных денежных средствах по статье "Ремонт и Содержание  Жилья" за период с 01.01.2023г. по 31.12.2023г. по адресу пл. Октябрьская, 44-1</t>
  </si>
  <si>
    <t>Переходящее сальдо на 01.01.2023 г.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</si>
  <si>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</si>
  <si>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 г. состовляет:</t>
  </si>
  <si>
    <t>Информация о выполненных работах по статье "Ремонт и  Содержание жилья"  за период с  01.01.2023 г по 31.12.2023 г по адресу  пл. Октябрьская, 44-1</t>
  </si>
  <si>
    <t>кв.50 КНС,ХВС</t>
  </si>
  <si>
    <t>смена труб ф32,110</t>
  </si>
  <si>
    <t>кв.33 ХВС</t>
  </si>
  <si>
    <t>смена крана</t>
  </si>
  <si>
    <t>чистка свесов, желобов</t>
  </si>
  <si>
    <t>периодическая проверка общедомовых вентканалов и дымоходов</t>
  </si>
  <si>
    <t>закрытие задвижек</t>
  </si>
  <si>
    <t>ремонт поребрика</t>
  </si>
  <si>
    <t>КНС</t>
  </si>
  <si>
    <t>смена труб ф 110мм</t>
  </si>
  <si>
    <t>периодическая проверка технического состояния вентиляционных каналов</t>
  </si>
  <si>
    <t>смена труб ф160мм</t>
  </si>
  <si>
    <t>окраска контейнеров</t>
  </si>
  <si>
    <t>промывка и запуск</t>
  </si>
  <si>
    <t>кв.82-85 ЦО</t>
  </si>
  <si>
    <t>смена труб ф25мм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</si>
</sst>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16">
    <xf numFmtId="0" fontId="0" fillId="0" borderId="0" xfId="0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1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2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26" xfId="0" applyFont="1" applyBorder="1" applyAlignment="1">
      <alignment wrapText="1"/>
    </xf>
    <xf numFmtId="0" fontId="0" fillId="0" borderId="27" xfId="0" applyBorder="1"/>
    <xf numFmtId="0" fontId="1" fillId="0" borderId="2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5" xfId="0" applyBorder="1"/>
    <xf numFmtId="0" fontId="1" fillId="0" borderId="31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2" fontId="0" fillId="0" borderId="28" xfId="0" applyNumberFormat="1" applyBorder="1"/>
    <xf numFmtId="2" fontId="0" fillId="0" borderId="30" xfId="0" applyNumberFormat="1" applyBorder="1"/>
    <xf numFmtId="2" fontId="0" fillId="0" borderId="25" xfId="0" applyNumberFormat="1" applyBorder="1"/>
    <xf numFmtId="0" fontId="1" fillId="0" borderId="12" xfId="0" applyFont="1" applyBorder="1" applyAlignment="1">
      <alignment wrapText="1"/>
    </xf>
    <xf numFmtId="0" fontId="0" fillId="0" borderId="12" xfId="0" applyBorder="1"/>
    <xf numFmtId="0" fontId="0" fillId="0" borderId="14" xfId="0" applyBorder="1" applyAlignment="1">
      <alignment wrapText="1"/>
    </xf>
    <xf numFmtId="0" fontId="1" fillId="0" borderId="0" xfId="0" applyFont="1"/>
    <xf numFmtId="0" fontId="6" fillId="0" borderId="15" xfId="0" applyFont="1" applyBorder="1" applyAlignment="1">
      <alignment horizontal="center" vertical="center" wrapText="1"/>
    </xf>
    <xf numFmtId="4" fontId="4" fillId="0" borderId="11" xfId="0" applyNumberFormat="1" applyFont="1" applyBorder="1"/>
    <xf numFmtId="4" fontId="9" fillId="0" borderId="0" xfId="0" applyNumberFormat="1" applyFont="1"/>
    <xf numFmtId="0" fontId="5" fillId="0" borderId="0" xfId="0" applyFont="1" applyAlignment="1">
      <alignment horizontal="left" wrapText="1"/>
    </xf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4" fillId="0" borderId="17" xfId="0" applyNumberFormat="1" applyFont="1" applyBorder="1"/>
    <xf numFmtId="0" fontId="7" fillId="0" borderId="1" xfId="0" applyFont="1" applyBorder="1"/>
    <xf numFmtId="4" fontId="1" fillId="0" borderId="1" xfId="0" applyNumberFormat="1" applyFont="1" applyBorder="1"/>
    <xf numFmtId="2" fontId="5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right" wrapText="1"/>
    </xf>
    <xf numFmtId="0" fontId="5" fillId="0" borderId="18" xfId="0" applyFont="1" applyBorder="1"/>
    <xf numFmtId="0" fontId="5" fillId="0" borderId="19" xfId="0" applyFont="1" applyBorder="1"/>
    <xf numFmtId="0" fontId="11" fillId="0" borderId="0" xfId="0" applyFont="1"/>
    <xf numFmtId="4" fontId="11" fillId="0" borderId="1" xfId="0" applyNumberFormat="1" applyFont="1" applyBorder="1"/>
    <xf numFmtId="0" fontId="12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6" fillId="0" borderId="1" xfId="0" applyFont="1" applyBorder="1" applyAlignment="1">
      <alignment wrapText="1"/>
    </xf>
    <xf numFmtId="4" fontId="15" fillId="0" borderId="1" xfId="0" applyNumberFormat="1" applyFont="1" applyBorder="1" applyAlignment="1">
      <alignment horizontal="right"/>
    </xf>
    <xf numFmtId="4" fontId="11" fillId="0" borderId="4" xfId="0" applyNumberFormat="1" applyFont="1" applyBorder="1"/>
    <xf numFmtId="4" fontId="17" fillId="0" borderId="11" xfId="0" applyNumberFormat="1" applyFont="1" applyBorder="1"/>
    <xf numFmtId="0" fontId="17" fillId="0" borderId="0" xfId="0" applyFont="1"/>
    <xf numFmtId="4" fontId="19" fillId="0" borderId="0" xfId="0" applyNumberFormat="1" applyFont="1" applyAlignment="1">
      <alignment vertical="center" wrapText="1"/>
    </xf>
    <xf numFmtId="0" fontId="16" fillId="0" borderId="7" xfId="0" applyFont="1" applyBorder="1" applyAlignment="1">
      <alignment wrapText="1"/>
    </xf>
    <xf numFmtId="4" fontId="15" fillId="0" borderId="4" xfId="0" applyNumberFormat="1" applyFont="1" applyBorder="1" applyAlignment="1">
      <alignment horizontal="right"/>
    </xf>
    <xf numFmtId="0" fontId="16" fillId="0" borderId="23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7" fillId="0" borderId="35" xfId="0" applyFont="1" applyBorder="1" applyAlignment="1">
      <alignment horizontal="left"/>
    </xf>
    <xf numFmtId="0" fontId="17" fillId="0" borderId="36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5"/>
  <sheetViews>
    <sheetView topLeftCell="U1" workbookViewId="0">
      <selection activeCell="AJ18" sqref="AJ18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10937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5" width="12.109375" customWidth="1"/>
    <col min="16" max="16" width="11.88671875" customWidth="1"/>
    <col min="17" max="17" width="10.109375" customWidth="1"/>
    <col min="18" max="18" width="10.5546875" customWidth="1"/>
  </cols>
  <sheetData>
    <row r="1" spans="1:40" ht="14.4" thickBot="1" x14ac:dyDescent="0.35"/>
    <row r="2" spans="1:40" ht="55.5" customHeight="1" thickBot="1" x14ac:dyDescent="0.35">
      <c r="A2" s="13" t="s">
        <v>25</v>
      </c>
      <c r="B2" s="14" t="s">
        <v>26</v>
      </c>
      <c r="C2" s="14" t="s">
        <v>27</v>
      </c>
      <c r="D2" s="14" t="s">
        <v>29</v>
      </c>
      <c r="E2" s="16" t="s">
        <v>36</v>
      </c>
      <c r="F2" s="14" t="s">
        <v>28</v>
      </c>
      <c r="G2" s="14" t="s">
        <v>30</v>
      </c>
      <c r="H2" s="16" t="s">
        <v>37</v>
      </c>
      <c r="I2" s="14" t="s">
        <v>31</v>
      </c>
      <c r="J2" s="14" t="s">
        <v>32</v>
      </c>
      <c r="K2" s="14" t="s">
        <v>54</v>
      </c>
      <c r="L2" s="14" t="s">
        <v>33</v>
      </c>
      <c r="M2" s="16" t="s">
        <v>34</v>
      </c>
      <c r="N2" s="16" t="s">
        <v>35</v>
      </c>
      <c r="O2" s="14" t="s">
        <v>38</v>
      </c>
      <c r="P2" s="14" t="s">
        <v>39</v>
      </c>
      <c r="Q2" s="14" t="s">
        <v>40</v>
      </c>
      <c r="R2" s="14" t="s">
        <v>41</v>
      </c>
      <c r="S2" s="14" t="s">
        <v>42</v>
      </c>
      <c r="T2" s="14" t="s">
        <v>43</v>
      </c>
      <c r="U2" s="14" t="s">
        <v>44</v>
      </c>
      <c r="V2" s="14" t="s">
        <v>45</v>
      </c>
      <c r="W2" s="14" t="s">
        <v>46</v>
      </c>
      <c r="X2" s="14" t="s">
        <v>47</v>
      </c>
      <c r="Y2" s="14" t="s">
        <v>48</v>
      </c>
      <c r="Z2" s="14" t="s">
        <v>49</v>
      </c>
      <c r="AA2" s="14" t="s">
        <v>50</v>
      </c>
      <c r="AB2" s="14" t="s">
        <v>51</v>
      </c>
      <c r="AC2" s="14" t="s">
        <v>52</v>
      </c>
      <c r="AD2" s="15" t="s">
        <v>53</v>
      </c>
      <c r="AE2" s="48" t="s">
        <v>78</v>
      </c>
      <c r="AF2" s="48" t="s">
        <v>77</v>
      </c>
      <c r="AG2" s="14" t="s">
        <v>56</v>
      </c>
      <c r="AH2" s="14" t="s">
        <v>29</v>
      </c>
      <c r="AI2" s="16" t="s">
        <v>36</v>
      </c>
      <c r="AJ2" s="14" t="s">
        <v>57</v>
      </c>
      <c r="AK2" s="14" t="s">
        <v>30</v>
      </c>
      <c r="AL2" s="16" t="s">
        <v>37</v>
      </c>
      <c r="AM2" s="16" t="s">
        <v>72</v>
      </c>
      <c r="AN2" s="16" t="s">
        <v>35</v>
      </c>
    </row>
    <row r="3" spans="1:40" x14ac:dyDescent="0.3">
      <c r="A3" s="12" t="s">
        <v>73</v>
      </c>
      <c r="B3" s="4">
        <v>3202.1</v>
      </c>
      <c r="C3" s="4">
        <v>0</v>
      </c>
      <c r="D3" s="4">
        <v>0</v>
      </c>
      <c r="E3" s="17">
        <f>C3+D3</f>
        <v>0</v>
      </c>
      <c r="F3" s="4">
        <v>0</v>
      </c>
      <c r="G3" s="4">
        <v>0</v>
      </c>
      <c r="H3" s="17">
        <f>F3+G3</f>
        <v>0</v>
      </c>
      <c r="I3" s="4">
        <v>0</v>
      </c>
      <c r="J3" s="4">
        <v>0</v>
      </c>
      <c r="K3" s="4">
        <v>0</v>
      </c>
      <c r="L3" s="4">
        <v>0</v>
      </c>
      <c r="M3" s="17">
        <f>(I3+J3+L3)*1.5%</f>
        <v>0</v>
      </c>
      <c r="N3" s="19">
        <f>H3*1.5%</f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17">
        <f>AG3+AH3</f>
        <v>0</v>
      </c>
      <c r="AJ3" s="4">
        <v>0</v>
      </c>
      <c r="AK3" s="4">
        <v>0</v>
      </c>
      <c r="AL3" s="17">
        <f>AJ3+AK3</f>
        <v>0</v>
      </c>
      <c r="AM3" s="35">
        <f>AB3+AF3*1.5%</f>
        <v>0</v>
      </c>
      <c r="AN3" s="19">
        <f>AL3*1.5%</f>
        <v>0</v>
      </c>
    </row>
    <row r="4" spans="1:40" x14ac:dyDescent="0.3">
      <c r="A4" s="12" t="s">
        <v>73</v>
      </c>
      <c r="B4" s="4">
        <v>3202.1</v>
      </c>
      <c r="C4" s="4">
        <v>0</v>
      </c>
      <c r="D4" s="4">
        <v>0</v>
      </c>
      <c r="E4" s="17">
        <f t="shared" ref="E4:E14" si="0">C4+D4</f>
        <v>0</v>
      </c>
      <c r="F4" s="4">
        <v>0</v>
      </c>
      <c r="G4" s="4">
        <v>0</v>
      </c>
      <c r="H4" s="17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7">
        <f t="shared" ref="M4:M14" si="2">(I4+J4+L4)*1.5%</f>
        <v>0</v>
      </c>
      <c r="N4" s="19">
        <f t="shared" ref="N4:N14" si="3">H4*1.5%</f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17">
        <f t="shared" ref="AI4:AI14" si="4">AG4+AH4</f>
        <v>0</v>
      </c>
      <c r="AJ4" s="4">
        <v>0</v>
      </c>
      <c r="AK4" s="4">
        <v>0</v>
      </c>
      <c r="AL4" s="17">
        <f t="shared" ref="AL4:AL14" si="5">AJ4+AK4</f>
        <v>0</v>
      </c>
      <c r="AM4" s="35">
        <f t="shared" ref="AM4:AM14" si="6">AB4+AF4*1.5%</f>
        <v>0</v>
      </c>
      <c r="AN4" s="19">
        <f t="shared" ref="AN4:AN14" si="7">AL4*1.5%</f>
        <v>0</v>
      </c>
    </row>
    <row r="5" spans="1:40" x14ac:dyDescent="0.3">
      <c r="A5" s="12" t="s">
        <v>73</v>
      </c>
      <c r="B5" s="4">
        <v>3202.1</v>
      </c>
      <c r="C5" s="4">
        <v>0</v>
      </c>
      <c r="D5" s="4">
        <v>0</v>
      </c>
      <c r="E5" s="17">
        <f t="shared" si="0"/>
        <v>0</v>
      </c>
      <c r="F5" s="4">
        <v>0</v>
      </c>
      <c r="G5" s="4">
        <v>0</v>
      </c>
      <c r="H5" s="17">
        <f t="shared" si="1"/>
        <v>0</v>
      </c>
      <c r="I5" s="4">
        <v>0</v>
      </c>
      <c r="J5" s="4">
        <v>0</v>
      </c>
      <c r="K5" s="4">
        <v>0</v>
      </c>
      <c r="L5" s="4">
        <v>0</v>
      </c>
      <c r="M5" s="17">
        <f t="shared" si="2"/>
        <v>0</v>
      </c>
      <c r="N5" s="19">
        <f t="shared" si="3"/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17">
        <f t="shared" si="4"/>
        <v>0</v>
      </c>
      <c r="AJ5" s="4">
        <v>0</v>
      </c>
      <c r="AK5" s="4">
        <v>0</v>
      </c>
      <c r="AL5" s="17">
        <f t="shared" si="5"/>
        <v>0</v>
      </c>
      <c r="AM5" s="35">
        <f t="shared" si="6"/>
        <v>0</v>
      </c>
      <c r="AN5" s="19">
        <f t="shared" si="7"/>
        <v>0</v>
      </c>
    </row>
    <row r="6" spans="1:40" x14ac:dyDescent="0.3">
      <c r="A6" s="12" t="s">
        <v>73</v>
      </c>
      <c r="B6" s="4">
        <v>3202.1</v>
      </c>
      <c r="C6" s="4">
        <v>0</v>
      </c>
      <c r="D6" s="4">
        <v>0</v>
      </c>
      <c r="E6" s="17">
        <f t="shared" si="0"/>
        <v>0</v>
      </c>
      <c r="F6" s="4">
        <v>0</v>
      </c>
      <c r="G6" s="4">
        <v>0</v>
      </c>
      <c r="H6" s="17">
        <f t="shared" si="1"/>
        <v>0</v>
      </c>
      <c r="I6" s="4">
        <v>0</v>
      </c>
      <c r="J6" s="4">
        <v>0</v>
      </c>
      <c r="K6" s="4">
        <v>0</v>
      </c>
      <c r="L6" s="4">
        <v>0</v>
      </c>
      <c r="M6" s="17">
        <f t="shared" si="2"/>
        <v>0</v>
      </c>
      <c r="N6" s="19">
        <f t="shared" si="3"/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17">
        <f t="shared" si="4"/>
        <v>0</v>
      </c>
      <c r="AJ6" s="4">
        <v>0</v>
      </c>
      <c r="AK6" s="4">
        <v>0</v>
      </c>
      <c r="AL6" s="17">
        <f t="shared" si="5"/>
        <v>0</v>
      </c>
      <c r="AM6" s="35">
        <f t="shared" si="6"/>
        <v>0</v>
      </c>
      <c r="AN6" s="19">
        <f t="shared" si="7"/>
        <v>0</v>
      </c>
    </row>
    <row r="7" spans="1:40" x14ac:dyDescent="0.3">
      <c r="A7" s="12" t="s">
        <v>73</v>
      </c>
      <c r="B7" s="4">
        <v>3202.1</v>
      </c>
      <c r="C7" s="4">
        <v>0</v>
      </c>
      <c r="D7" s="4">
        <v>0</v>
      </c>
      <c r="E7" s="17">
        <f t="shared" si="0"/>
        <v>0</v>
      </c>
      <c r="F7" s="4">
        <v>0</v>
      </c>
      <c r="G7" s="4">
        <v>0</v>
      </c>
      <c r="H7" s="17">
        <f t="shared" si="1"/>
        <v>0</v>
      </c>
      <c r="I7" s="4">
        <v>0</v>
      </c>
      <c r="J7" s="4">
        <v>0</v>
      </c>
      <c r="K7" s="4">
        <v>0</v>
      </c>
      <c r="L7" s="4">
        <v>0</v>
      </c>
      <c r="M7" s="17">
        <f t="shared" si="2"/>
        <v>0</v>
      </c>
      <c r="N7" s="19">
        <f t="shared" si="3"/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17">
        <f t="shared" si="4"/>
        <v>0</v>
      </c>
      <c r="AJ7" s="4">
        <v>0</v>
      </c>
      <c r="AK7" s="4">
        <v>0</v>
      </c>
      <c r="AL7" s="17">
        <f t="shared" si="5"/>
        <v>0</v>
      </c>
      <c r="AM7" s="35">
        <f t="shared" si="6"/>
        <v>0</v>
      </c>
      <c r="AN7" s="19">
        <f t="shared" si="7"/>
        <v>0</v>
      </c>
    </row>
    <row r="8" spans="1:40" x14ac:dyDescent="0.3">
      <c r="A8" s="12" t="s">
        <v>73</v>
      </c>
      <c r="B8" s="4">
        <v>3202.1</v>
      </c>
      <c r="C8" s="2">
        <v>12970.69</v>
      </c>
      <c r="D8" s="2">
        <v>0</v>
      </c>
      <c r="E8" s="17">
        <f t="shared" si="0"/>
        <v>12970.69</v>
      </c>
      <c r="F8" s="2">
        <v>246.28</v>
      </c>
      <c r="G8" s="2">
        <v>0</v>
      </c>
      <c r="H8" s="17">
        <f t="shared" si="1"/>
        <v>246.28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3.6941999999999999</v>
      </c>
      <c r="O8" s="2">
        <v>1793.43</v>
      </c>
      <c r="P8" s="2">
        <v>34.049999999999997</v>
      </c>
      <c r="Q8" s="2">
        <v>1281.04</v>
      </c>
      <c r="R8" s="2">
        <v>24.32</v>
      </c>
      <c r="S8" s="2">
        <v>10500</v>
      </c>
      <c r="T8" s="2">
        <v>154.88999999999999</v>
      </c>
      <c r="U8" s="2">
        <v>6084.94</v>
      </c>
      <c r="V8" s="2">
        <v>115.54</v>
      </c>
      <c r="W8" s="2">
        <v>0</v>
      </c>
      <c r="X8" s="2">
        <v>0</v>
      </c>
      <c r="Y8" s="2">
        <v>5764.68</v>
      </c>
      <c r="Z8" s="2">
        <v>109.45</v>
      </c>
      <c r="AA8" s="2">
        <v>960.78</v>
      </c>
      <c r="AB8" s="2">
        <v>18.239999999999998</v>
      </c>
      <c r="AC8" s="2">
        <v>6597.33</v>
      </c>
      <c r="AD8" s="2">
        <v>125.26</v>
      </c>
      <c r="AE8" s="2">
        <v>965.76</v>
      </c>
      <c r="AF8" s="2">
        <v>15.58</v>
      </c>
      <c r="AG8" s="2">
        <v>14892.25</v>
      </c>
      <c r="AH8" s="2">
        <v>0</v>
      </c>
      <c r="AI8" s="17">
        <f t="shared" si="4"/>
        <v>14892.25</v>
      </c>
      <c r="AJ8" s="2">
        <v>282.76</v>
      </c>
      <c r="AK8" s="2">
        <v>0</v>
      </c>
      <c r="AL8" s="17">
        <f t="shared" si="5"/>
        <v>282.76</v>
      </c>
      <c r="AM8" s="35">
        <f t="shared" si="6"/>
        <v>18.473699999999997</v>
      </c>
      <c r="AN8" s="19">
        <f t="shared" si="7"/>
        <v>4.2413999999999996</v>
      </c>
    </row>
    <row r="9" spans="1:40" x14ac:dyDescent="0.3">
      <c r="A9" s="12" t="s">
        <v>73</v>
      </c>
      <c r="B9" s="4">
        <v>3202.1</v>
      </c>
      <c r="C9" s="2">
        <v>0</v>
      </c>
      <c r="D9" s="2">
        <v>0</v>
      </c>
      <c r="E9" s="17">
        <f t="shared" si="0"/>
        <v>0</v>
      </c>
      <c r="F9" s="2">
        <v>11385.4</v>
      </c>
      <c r="G9" s="2">
        <v>0</v>
      </c>
      <c r="H9" s="17">
        <f t="shared" si="1"/>
        <v>11385.4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170.78099999999998</v>
      </c>
      <c r="O9" s="2">
        <v>1921.56</v>
      </c>
      <c r="P9" s="2">
        <v>1996.26</v>
      </c>
      <c r="Q9" s="2">
        <v>1281.04</v>
      </c>
      <c r="R9" s="2">
        <v>1405.86</v>
      </c>
      <c r="S9" s="2">
        <v>10500</v>
      </c>
      <c r="T9" s="2">
        <v>11159.16</v>
      </c>
      <c r="U9" s="2">
        <v>6084.94</v>
      </c>
      <c r="V9" s="2">
        <v>6678.35</v>
      </c>
      <c r="W9" s="2">
        <v>0</v>
      </c>
      <c r="X9" s="2">
        <v>0</v>
      </c>
      <c r="Y9" s="2">
        <v>6020.83</v>
      </c>
      <c r="Z9" s="2">
        <v>6455.31</v>
      </c>
      <c r="AA9" s="2">
        <v>1121.01</v>
      </c>
      <c r="AB9" s="2">
        <v>1089.52</v>
      </c>
      <c r="AC9" s="2">
        <v>6981.61</v>
      </c>
      <c r="AD9" s="2">
        <v>7324.4</v>
      </c>
      <c r="AE9" s="2">
        <v>965.76</v>
      </c>
      <c r="AF9" s="2">
        <v>1014.47</v>
      </c>
      <c r="AG9" s="2">
        <v>28919.5</v>
      </c>
      <c r="AH9" s="2">
        <v>0</v>
      </c>
      <c r="AI9" s="17">
        <f t="shared" si="4"/>
        <v>28919.5</v>
      </c>
      <c r="AJ9" s="2">
        <v>19147.47</v>
      </c>
      <c r="AK9" s="2">
        <v>0</v>
      </c>
      <c r="AL9" s="17">
        <f t="shared" si="5"/>
        <v>19147.47</v>
      </c>
      <c r="AM9" s="35">
        <f t="shared" si="6"/>
        <v>1104.73705</v>
      </c>
      <c r="AN9" s="19">
        <f t="shared" si="7"/>
        <v>287.21205000000003</v>
      </c>
    </row>
    <row r="10" spans="1:40" x14ac:dyDescent="0.3">
      <c r="A10" s="12" t="s">
        <v>73</v>
      </c>
      <c r="B10" s="4">
        <v>3202.1</v>
      </c>
      <c r="C10" s="2">
        <v>0</v>
      </c>
      <c r="D10" s="2">
        <v>0</v>
      </c>
      <c r="E10" s="17">
        <f t="shared" si="0"/>
        <v>0</v>
      </c>
      <c r="F10" s="2">
        <v>767.89</v>
      </c>
      <c r="G10" s="2">
        <v>0</v>
      </c>
      <c r="H10" s="17">
        <f t="shared" si="1"/>
        <v>767.89</v>
      </c>
      <c r="I10" s="2">
        <v>0</v>
      </c>
      <c r="J10" s="2">
        <v>0</v>
      </c>
      <c r="K10" s="2">
        <v>0</v>
      </c>
      <c r="L10" s="2">
        <v>0</v>
      </c>
      <c r="M10" s="17">
        <f t="shared" si="2"/>
        <v>0</v>
      </c>
      <c r="N10" s="19">
        <f t="shared" si="3"/>
        <v>11.51835</v>
      </c>
      <c r="O10" s="2">
        <v>1921.56</v>
      </c>
      <c r="P10" s="2">
        <v>1659.64</v>
      </c>
      <c r="Q10" s="2">
        <v>1281.04</v>
      </c>
      <c r="R10" s="2">
        <v>1110.4000000000001</v>
      </c>
      <c r="S10" s="2">
        <v>0</v>
      </c>
      <c r="T10" s="2">
        <v>8769.36</v>
      </c>
      <c r="U10" s="2">
        <v>6084.94</v>
      </c>
      <c r="V10" s="2">
        <v>5273.86</v>
      </c>
      <c r="W10" s="2">
        <v>0</v>
      </c>
      <c r="X10" s="2">
        <v>0</v>
      </c>
      <c r="Y10" s="2">
        <v>6020.83</v>
      </c>
      <c r="Z10" s="2">
        <v>5411.53</v>
      </c>
      <c r="AA10" s="2">
        <v>1121.07</v>
      </c>
      <c r="AB10" s="2">
        <v>964.32</v>
      </c>
      <c r="AC10" s="2">
        <v>6981.61</v>
      </c>
      <c r="AD10" s="2">
        <v>6033.72</v>
      </c>
      <c r="AE10" s="2">
        <v>965.76</v>
      </c>
      <c r="AF10" s="2">
        <v>896.71</v>
      </c>
      <c r="AG10" s="2">
        <v>28919.5</v>
      </c>
      <c r="AH10" s="2">
        <v>0</v>
      </c>
      <c r="AI10" s="17">
        <f t="shared" si="4"/>
        <v>28919.5</v>
      </c>
      <c r="AJ10" s="2">
        <v>24314.69</v>
      </c>
      <c r="AK10" s="2">
        <v>0</v>
      </c>
      <c r="AL10" s="17">
        <f t="shared" si="5"/>
        <v>24314.69</v>
      </c>
      <c r="AM10" s="35">
        <f t="shared" si="6"/>
        <v>977.77065000000005</v>
      </c>
      <c r="AN10" s="19">
        <f t="shared" si="7"/>
        <v>364.72034999999994</v>
      </c>
    </row>
    <row r="11" spans="1:40" x14ac:dyDescent="0.3">
      <c r="A11" s="12" t="s">
        <v>73</v>
      </c>
      <c r="B11" s="4">
        <v>3202.1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7">
        <f t="shared" si="4"/>
        <v>0</v>
      </c>
      <c r="AJ11" s="2"/>
      <c r="AK11" s="2"/>
      <c r="AL11" s="17">
        <f t="shared" si="5"/>
        <v>0</v>
      </c>
      <c r="AM11" s="35">
        <f t="shared" si="6"/>
        <v>0</v>
      </c>
      <c r="AN11" s="19">
        <f t="shared" si="7"/>
        <v>0</v>
      </c>
    </row>
    <row r="12" spans="1:40" x14ac:dyDescent="0.3">
      <c r="A12" s="12" t="s">
        <v>73</v>
      </c>
      <c r="B12" s="4">
        <v>3202.1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7">
        <f t="shared" si="4"/>
        <v>0</v>
      </c>
      <c r="AJ12" s="2"/>
      <c r="AK12" s="2"/>
      <c r="AL12" s="17">
        <f t="shared" si="5"/>
        <v>0</v>
      </c>
      <c r="AM12" s="35">
        <f t="shared" si="6"/>
        <v>0</v>
      </c>
      <c r="AN12" s="19">
        <f t="shared" si="7"/>
        <v>0</v>
      </c>
    </row>
    <row r="13" spans="1:40" x14ac:dyDescent="0.3">
      <c r="A13" s="12" t="s">
        <v>73</v>
      </c>
      <c r="B13" s="4">
        <v>3202.1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7">
        <f t="shared" si="4"/>
        <v>0</v>
      </c>
      <c r="AJ13" s="2"/>
      <c r="AK13" s="2"/>
      <c r="AL13" s="17">
        <f t="shared" si="5"/>
        <v>0</v>
      </c>
      <c r="AM13" s="35">
        <f t="shared" si="6"/>
        <v>0</v>
      </c>
      <c r="AN13" s="19">
        <f t="shared" si="7"/>
        <v>0</v>
      </c>
    </row>
    <row r="14" spans="1:40" ht="14.4" thickBot="1" x14ac:dyDescent="0.35">
      <c r="A14" s="12" t="s">
        <v>73</v>
      </c>
      <c r="B14" s="4">
        <v>3202.1</v>
      </c>
      <c r="C14" s="8"/>
      <c r="D14" s="8"/>
      <c r="E14" s="17">
        <f t="shared" si="0"/>
        <v>0</v>
      </c>
      <c r="F14" s="8"/>
      <c r="G14" s="8"/>
      <c r="H14" s="17">
        <f t="shared" si="1"/>
        <v>0</v>
      </c>
      <c r="I14" s="8"/>
      <c r="J14" s="8"/>
      <c r="K14" s="8"/>
      <c r="L14" s="8"/>
      <c r="M14" s="17">
        <f t="shared" si="2"/>
        <v>0</v>
      </c>
      <c r="N14" s="19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17">
        <f t="shared" si="4"/>
        <v>0</v>
      </c>
      <c r="AJ14" s="8"/>
      <c r="AK14" s="8"/>
      <c r="AL14" s="17">
        <f t="shared" si="5"/>
        <v>0</v>
      </c>
      <c r="AM14" s="35">
        <f t="shared" si="6"/>
        <v>0</v>
      </c>
      <c r="AN14" s="19">
        <f t="shared" si="7"/>
        <v>0</v>
      </c>
    </row>
    <row r="15" spans="1:40" ht="14.4" thickBot="1" x14ac:dyDescent="0.35">
      <c r="A15" s="10" t="s">
        <v>24</v>
      </c>
      <c r="B15" s="9">
        <v>0</v>
      </c>
      <c r="C15" s="9">
        <f t="shared" ref="C15:G15" si="8">SUM(C3:C14)</f>
        <v>12970.69</v>
      </c>
      <c r="D15" s="9">
        <f t="shared" si="8"/>
        <v>0</v>
      </c>
      <c r="E15" s="18">
        <f t="shared" si="8"/>
        <v>12970.69</v>
      </c>
      <c r="F15" s="9">
        <f t="shared" si="8"/>
        <v>12399.57</v>
      </c>
      <c r="G15" s="9">
        <f t="shared" si="8"/>
        <v>0</v>
      </c>
      <c r="H15" s="18">
        <f t="shared" ref="H15:AG15" si="9">SUM(H3:H14)</f>
        <v>12399.57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8">
        <f>SUM(M4:M14)</f>
        <v>0</v>
      </c>
      <c r="N15" s="20">
        <f t="shared" si="9"/>
        <v>185.99354999999997</v>
      </c>
      <c r="O15" s="10">
        <f t="shared" si="9"/>
        <v>5636.5499999999993</v>
      </c>
      <c r="P15" s="9">
        <f t="shared" si="9"/>
        <v>3689.95</v>
      </c>
      <c r="Q15" s="9">
        <f t="shared" si="9"/>
        <v>3843.12</v>
      </c>
      <c r="R15" s="9">
        <f t="shared" si="9"/>
        <v>2540.58</v>
      </c>
      <c r="S15" s="9">
        <f t="shared" si="9"/>
        <v>21000</v>
      </c>
      <c r="T15" s="9">
        <f t="shared" si="9"/>
        <v>20083.41</v>
      </c>
      <c r="U15" s="9">
        <f t="shared" si="9"/>
        <v>18254.82</v>
      </c>
      <c r="V15" s="9">
        <f t="shared" si="9"/>
        <v>12067.75</v>
      </c>
      <c r="W15" s="9">
        <f t="shared" si="9"/>
        <v>0</v>
      </c>
      <c r="X15" s="9">
        <f t="shared" si="9"/>
        <v>0</v>
      </c>
      <c r="Y15" s="9">
        <f t="shared" si="9"/>
        <v>17806.34</v>
      </c>
      <c r="Z15" s="9">
        <f t="shared" si="9"/>
        <v>11976.29</v>
      </c>
      <c r="AA15" s="9">
        <f t="shared" si="9"/>
        <v>3202.8599999999997</v>
      </c>
      <c r="AB15" s="9">
        <f t="shared" si="9"/>
        <v>2072.08</v>
      </c>
      <c r="AC15" s="9">
        <f t="shared" si="9"/>
        <v>20560.55</v>
      </c>
      <c r="AD15" s="11">
        <f t="shared" si="9"/>
        <v>13483.380000000001</v>
      </c>
      <c r="AE15" s="49">
        <f>SUM(AE3:AE14)</f>
        <v>2897.2799999999997</v>
      </c>
      <c r="AF15" s="49">
        <f>SUM(AF3:AF14)</f>
        <v>1926.76</v>
      </c>
      <c r="AG15" s="9">
        <f t="shared" si="9"/>
        <v>72731.25</v>
      </c>
      <c r="AH15" s="9"/>
      <c r="AI15" s="18">
        <f>SUM(AI3:AI14)</f>
        <v>72731.25</v>
      </c>
      <c r="AJ15" s="9">
        <f>SUM(AJ3:AJ14)</f>
        <v>43744.92</v>
      </c>
      <c r="AK15" s="9"/>
      <c r="AL15" s="18">
        <f>SUM(AL3:AL14)</f>
        <v>43744.92</v>
      </c>
      <c r="AM15" s="18">
        <f t="shared" ref="AM15" si="10">SUM(AM3:AM14)</f>
        <v>2100.9814000000001</v>
      </c>
      <c r="AN15" s="20">
        <f t="shared" ref="AN15" si="11">SUM(AN3:AN14)</f>
        <v>656.17380000000003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8"/>
  <sheetViews>
    <sheetView topLeftCell="A4" workbookViewId="0">
      <selection activeCell="E17" sqref="E17"/>
    </sheetView>
  </sheetViews>
  <sheetFormatPr defaultRowHeight="13.8" x14ac:dyDescent="0.3"/>
  <cols>
    <col min="2" max="2" width="26" customWidth="1"/>
    <col min="3" max="3" width="16" customWidth="1"/>
    <col min="4" max="4" width="15.33203125" customWidth="1"/>
    <col min="5" max="5" width="18.6640625" customWidth="1"/>
    <col min="6" max="6" width="17.6640625" customWidth="1"/>
  </cols>
  <sheetData>
    <row r="2" spans="2:9" ht="51.75" customHeight="1" x14ac:dyDescent="0.5">
      <c r="B2" s="82" t="s">
        <v>13</v>
      </c>
      <c r="C2" s="82"/>
      <c r="D2" s="82"/>
      <c r="E2" s="82"/>
      <c r="F2" s="82"/>
    </row>
    <row r="3" spans="2:9" ht="26.25" customHeight="1" x14ac:dyDescent="0.45">
      <c r="B3" s="81" t="s">
        <v>80</v>
      </c>
      <c r="C3" s="81"/>
      <c r="D3" s="81"/>
      <c r="E3" s="81"/>
      <c r="F3" s="81"/>
      <c r="G3" s="1"/>
      <c r="H3" s="1"/>
      <c r="I3" s="1"/>
    </row>
    <row r="4" spans="2:9" ht="30" customHeight="1" thickBot="1" x14ac:dyDescent="0.35">
      <c r="B4" s="81"/>
      <c r="C4" s="81"/>
      <c r="D4" s="81"/>
      <c r="E4" s="81"/>
      <c r="F4" s="81"/>
    </row>
    <row r="5" spans="2:9" ht="58.2" thickBot="1" x14ac:dyDescent="0.35">
      <c r="B5" s="5" t="s">
        <v>0</v>
      </c>
      <c r="C5" s="5" t="s">
        <v>11</v>
      </c>
      <c r="D5" s="5" t="s">
        <v>12</v>
      </c>
      <c r="E5" s="6" t="s">
        <v>74</v>
      </c>
      <c r="F5" s="6" t="s">
        <v>75</v>
      </c>
    </row>
    <row r="6" spans="2:9" x14ac:dyDescent="0.3">
      <c r="B6" s="37" t="s">
        <v>1</v>
      </c>
      <c r="C6" s="38">
        <f>'отчет тек. ремонт'!B13</f>
        <v>12970.69</v>
      </c>
      <c r="D6" s="38">
        <f>'отчет тек. ремонт'!C13</f>
        <v>12399.57</v>
      </c>
      <c r="E6" s="38">
        <f>'отчет тек. ремонт'!E13</f>
        <v>8697.4500000000007</v>
      </c>
      <c r="F6" s="45">
        <f>'отчет тек. ремонт'!G15</f>
        <v>124044.33644999999</v>
      </c>
    </row>
    <row r="7" spans="2:9" x14ac:dyDescent="0.3">
      <c r="B7" s="39" t="s">
        <v>55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46" t="e">
        <f>#REF!</f>
        <v>#REF!</v>
      </c>
    </row>
    <row r="8" spans="2:9" ht="27.6" x14ac:dyDescent="0.3">
      <c r="B8" s="40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47" t="e">
        <f>#REF!</f>
        <v>#REF!</v>
      </c>
    </row>
    <row r="9" spans="2:9" ht="55.2" x14ac:dyDescent="0.3">
      <c r="B9" s="40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3">
      <c r="B10" s="40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7.6" x14ac:dyDescent="0.3">
      <c r="B11" s="40" t="s">
        <v>5</v>
      </c>
      <c r="C11" s="2">
        <f>'выборка 15'!U15</f>
        <v>18254.82</v>
      </c>
      <c r="D11" s="2">
        <f>'выборка 15'!V15</f>
        <v>12067.75</v>
      </c>
      <c r="E11" s="2">
        <v>2920.46</v>
      </c>
      <c r="F11" s="41">
        <v>0</v>
      </c>
    </row>
    <row r="12" spans="2:9" x14ac:dyDescent="0.3">
      <c r="B12" s="40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3">
      <c r="B13" s="40" t="s">
        <v>7</v>
      </c>
      <c r="C13" s="2">
        <f>'выборка 15'!Y15</f>
        <v>17806.34</v>
      </c>
      <c r="D13" s="2">
        <f>'выборка 15'!Z15</f>
        <v>11976.29</v>
      </c>
      <c r="E13" s="2">
        <v>2973.54</v>
      </c>
      <c r="F13" s="41">
        <v>0</v>
      </c>
    </row>
    <row r="14" spans="2:9" ht="27.6" x14ac:dyDescent="0.3">
      <c r="B14" s="40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7.6" x14ac:dyDescent="0.3">
      <c r="B15" s="40" t="s">
        <v>9</v>
      </c>
      <c r="C15" s="2">
        <f>'выборка 15'!AA15</f>
        <v>3202.8599999999997</v>
      </c>
      <c r="D15" s="2">
        <f>'выборка 15'!AB15</f>
        <v>2072.08</v>
      </c>
      <c r="E15" s="2">
        <v>410.67</v>
      </c>
      <c r="F15" s="41">
        <f>D15</f>
        <v>2072.08</v>
      </c>
    </row>
    <row r="16" spans="2:9" ht="28.2" thickBot="1" x14ac:dyDescent="0.35">
      <c r="B16" s="42" t="s">
        <v>10</v>
      </c>
      <c r="C16" s="43">
        <f>'выборка 15'!AC15</f>
        <v>20560.55</v>
      </c>
      <c r="D16" s="43">
        <f>'выборка 15'!AD15</f>
        <v>13483.380000000001</v>
      </c>
      <c r="E16" s="43">
        <v>2689.24</v>
      </c>
      <c r="F16" s="44">
        <v>0</v>
      </c>
    </row>
    <row r="18" spans="2:6" ht="19.5" customHeight="1" x14ac:dyDescent="0.3">
      <c r="B18" s="83" t="s">
        <v>79</v>
      </c>
      <c r="C18" s="83"/>
      <c r="D18" s="83"/>
      <c r="E18" s="83"/>
      <c r="F18" s="83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7"/>
  <sheetViews>
    <sheetView workbookViewId="0">
      <selection activeCell="E8" sqref="E8"/>
    </sheetView>
  </sheetViews>
  <sheetFormatPr defaultRowHeight="13.8" x14ac:dyDescent="0.3"/>
  <cols>
    <col min="1" max="1" width="27.33203125" customWidth="1"/>
    <col min="2" max="2" width="18.88671875" customWidth="1"/>
    <col min="3" max="3" width="19" customWidth="1"/>
    <col min="4" max="4" width="17.5546875" customWidth="1"/>
    <col min="5" max="5" width="14.6640625" customWidth="1"/>
    <col min="6" max="6" width="16" customWidth="1"/>
    <col min="7" max="7" width="20.109375" customWidth="1"/>
  </cols>
  <sheetData>
    <row r="2" spans="1:7" ht="78" customHeight="1" x14ac:dyDescent="0.45">
      <c r="A2" s="84" t="s">
        <v>83</v>
      </c>
      <c r="B2" s="84"/>
      <c r="C2" s="84"/>
      <c r="D2" s="84"/>
      <c r="E2" s="84"/>
      <c r="F2" s="84"/>
      <c r="G2" s="84"/>
    </row>
    <row r="3" spans="1:7" ht="23.4" x14ac:dyDescent="0.45">
      <c r="A3" s="25"/>
      <c r="B3" s="25"/>
      <c r="C3" s="25"/>
      <c r="D3" s="25"/>
      <c r="E3" s="25"/>
      <c r="F3" s="25"/>
      <c r="G3" s="25"/>
    </row>
    <row r="4" spans="1:7" ht="15.6" x14ac:dyDescent="0.3">
      <c r="A4" s="85" t="s">
        <v>76</v>
      </c>
      <c r="B4" s="85"/>
      <c r="C4" s="85"/>
      <c r="D4" s="85"/>
      <c r="E4" s="85"/>
      <c r="F4" s="85"/>
      <c r="G4" s="26">
        <v>111830.76</v>
      </c>
    </row>
    <row r="5" spans="1:7" ht="14.4" thickBot="1" x14ac:dyDescent="0.35"/>
    <row r="6" spans="1:7" ht="60" customHeight="1" thickBot="1" x14ac:dyDescent="0.35">
      <c r="A6" s="27"/>
      <c r="B6" s="28" t="s">
        <v>58</v>
      </c>
      <c r="C6" s="28" t="s">
        <v>59</v>
      </c>
      <c r="D6" s="28" t="s">
        <v>60</v>
      </c>
      <c r="E6" s="28" t="s">
        <v>61</v>
      </c>
      <c r="F6" s="28" t="s">
        <v>62</v>
      </c>
      <c r="G6" s="29" t="s">
        <v>63</v>
      </c>
    </row>
    <row r="7" spans="1:7" x14ac:dyDescent="0.3">
      <c r="A7" s="12" t="s">
        <v>1</v>
      </c>
      <c r="B7" s="4">
        <f>'выборка 15'!C15+'выборка 15'!D15</f>
        <v>12970.69</v>
      </c>
      <c r="C7" s="4">
        <f>'выборка 15'!F15+'выборка 15'!G15</f>
        <v>12399.57</v>
      </c>
      <c r="D7" s="86">
        <f>'расход по дому ТР 15'!I12</f>
        <v>185.99354999999997</v>
      </c>
      <c r="E7" s="4">
        <v>8697.4500000000007</v>
      </c>
      <c r="F7" s="4">
        <v>0</v>
      </c>
      <c r="G7" s="86">
        <f>C13-D13</f>
        <v>12213.57645</v>
      </c>
    </row>
    <row r="8" spans="1:7" x14ac:dyDescent="0.3">
      <c r="A8" s="7" t="s">
        <v>64</v>
      </c>
      <c r="B8" s="2">
        <v>0</v>
      </c>
      <c r="C8" s="2">
        <v>0</v>
      </c>
      <c r="D8" s="87"/>
      <c r="E8" s="2">
        <v>0</v>
      </c>
      <c r="F8" s="2">
        <v>0</v>
      </c>
      <c r="G8" s="87"/>
    </row>
    <row r="9" spans="1:7" x14ac:dyDescent="0.3">
      <c r="A9" s="7" t="s">
        <v>65</v>
      </c>
      <c r="B9" s="2">
        <v>0</v>
      </c>
      <c r="C9" s="2">
        <v>0</v>
      </c>
      <c r="D9" s="87"/>
      <c r="E9" s="2">
        <v>0</v>
      </c>
      <c r="F9" s="2">
        <v>0</v>
      </c>
      <c r="G9" s="87"/>
    </row>
    <row r="10" spans="1:7" x14ac:dyDescent="0.3">
      <c r="A10" s="12" t="s">
        <v>66</v>
      </c>
      <c r="B10" s="2">
        <f>'выборка 15'!D15</f>
        <v>0</v>
      </c>
      <c r="C10" s="2">
        <f>'выборка 15'!G15</f>
        <v>0</v>
      </c>
      <c r="D10" s="87"/>
      <c r="E10" s="2">
        <v>0</v>
      </c>
      <c r="F10" s="2">
        <v>0</v>
      </c>
      <c r="G10" s="87"/>
    </row>
    <row r="11" spans="1:7" x14ac:dyDescent="0.3">
      <c r="A11" s="7" t="s">
        <v>67</v>
      </c>
      <c r="B11" s="2">
        <v>0</v>
      </c>
      <c r="C11" s="2">
        <v>0</v>
      </c>
      <c r="D11" s="87"/>
      <c r="E11" s="2">
        <v>0</v>
      </c>
      <c r="F11" s="2">
        <v>0</v>
      </c>
      <c r="G11" s="87"/>
    </row>
    <row r="12" spans="1:7" ht="14.4" thickBot="1" x14ac:dyDescent="0.35">
      <c r="A12" s="30" t="s">
        <v>68</v>
      </c>
      <c r="B12" s="2">
        <v>0</v>
      </c>
      <c r="C12" s="2">
        <v>0</v>
      </c>
      <c r="D12" s="88"/>
      <c r="E12" s="2">
        <v>0</v>
      </c>
      <c r="F12" s="2">
        <v>0</v>
      </c>
      <c r="G12" s="88"/>
    </row>
    <row r="13" spans="1:7" ht="15" thickBot="1" x14ac:dyDescent="0.35">
      <c r="A13" s="31" t="s">
        <v>69</v>
      </c>
      <c r="B13" s="32">
        <f>SUM(B7:B12)</f>
        <v>12970.69</v>
      </c>
      <c r="C13" s="32">
        <f>SUM(C7:C12)</f>
        <v>12399.57</v>
      </c>
      <c r="D13" s="33">
        <f>SUM(D7)</f>
        <v>185.99354999999997</v>
      </c>
      <c r="E13" s="32">
        <f>SUM(E7:E12)</f>
        <v>8697.4500000000007</v>
      </c>
      <c r="F13" s="32">
        <f>SUM(F7:F12)</f>
        <v>0</v>
      </c>
      <c r="G13" s="36">
        <f>G7</f>
        <v>12213.57645</v>
      </c>
    </row>
    <row r="15" spans="1:7" ht="15.6" x14ac:dyDescent="0.3">
      <c r="A15" s="85" t="s">
        <v>81</v>
      </c>
      <c r="B15" s="85"/>
      <c r="C15" s="85"/>
      <c r="D15" s="85"/>
      <c r="E15" s="85"/>
      <c r="F15" s="85"/>
      <c r="G15" s="34">
        <f>G4+C13-D13</f>
        <v>124044.33644999999</v>
      </c>
    </row>
    <row r="17" spans="1:5" x14ac:dyDescent="0.3">
      <c r="A17" s="83" t="s">
        <v>79</v>
      </c>
      <c r="B17" s="83"/>
      <c r="C17" s="83"/>
      <c r="D17" s="83"/>
      <c r="E17" s="83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5"/>
  <sheetViews>
    <sheetView workbookViewId="0">
      <selection sqref="A1:I1"/>
    </sheetView>
  </sheetViews>
  <sheetFormatPr defaultRowHeight="13.8" x14ac:dyDescent="0.3"/>
  <cols>
    <col min="1" max="1" width="4.5546875" customWidth="1"/>
    <col min="4" max="4" width="27.33203125" customWidth="1"/>
    <col min="5" max="5" width="47.44140625" customWidth="1"/>
    <col min="6" max="7" width="0" hidden="1" customWidth="1"/>
    <col min="8" max="8" width="23.88671875" customWidth="1"/>
    <col min="9" max="9" width="11.33203125" customWidth="1"/>
  </cols>
  <sheetData>
    <row r="1" spans="1:9" ht="93.75" customHeight="1" thickBot="1" x14ac:dyDescent="0.5">
      <c r="A1" s="81" t="s">
        <v>82</v>
      </c>
      <c r="B1" s="81"/>
      <c r="C1" s="81"/>
      <c r="D1" s="81"/>
      <c r="E1" s="81"/>
      <c r="F1" s="81"/>
      <c r="G1" s="81"/>
      <c r="H1" s="81"/>
      <c r="I1" s="81"/>
    </row>
    <row r="2" spans="1:9" ht="16.5" customHeight="1" x14ac:dyDescent="0.3">
      <c r="A2" s="95" t="s">
        <v>14</v>
      </c>
      <c r="B2" s="97" t="s">
        <v>15</v>
      </c>
      <c r="C2" s="97" t="s">
        <v>16</v>
      </c>
      <c r="D2" s="97" t="s">
        <v>17</v>
      </c>
      <c r="E2" s="97" t="s">
        <v>18</v>
      </c>
      <c r="F2" s="97" t="s">
        <v>19</v>
      </c>
      <c r="G2" s="97" t="s">
        <v>20</v>
      </c>
      <c r="H2" s="97" t="s">
        <v>21</v>
      </c>
      <c r="I2" s="97" t="s">
        <v>22</v>
      </c>
    </row>
    <row r="3" spans="1:9" ht="29.25" customHeight="1" thickBot="1" x14ac:dyDescent="0.35">
      <c r="A3" s="96"/>
      <c r="B3" s="98"/>
      <c r="C3" s="98"/>
      <c r="D3" s="98"/>
      <c r="E3" s="98"/>
      <c r="F3" s="98"/>
      <c r="G3" s="98"/>
      <c r="H3" s="98"/>
      <c r="I3" s="98"/>
    </row>
    <row r="4" spans="1:9" x14ac:dyDescent="0.3">
      <c r="A4" s="4"/>
      <c r="B4" s="4"/>
      <c r="C4" s="4"/>
      <c r="D4" s="4"/>
      <c r="E4" s="4"/>
      <c r="F4" s="4"/>
      <c r="G4" s="4"/>
      <c r="H4" s="22"/>
      <c r="I4" s="4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hidden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idden="1" x14ac:dyDescent="0.3">
      <c r="A8" s="2"/>
      <c r="B8" s="2"/>
      <c r="C8" s="2"/>
      <c r="D8" s="2"/>
      <c r="E8" s="2"/>
      <c r="F8" s="2"/>
      <c r="G8" s="2"/>
      <c r="H8" s="2"/>
      <c r="I8" s="2"/>
    </row>
    <row r="9" spans="1:9" hidden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idden="1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14.4" thickBot="1" x14ac:dyDescent="0.35">
      <c r="A11" s="89" t="s">
        <v>23</v>
      </c>
      <c r="B11" s="90"/>
      <c r="C11" s="90"/>
      <c r="D11" s="90"/>
      <c r="E11" s="90"/>
      <c r="F11" s="90"/>
      <c r="G11" s="90"/>
      <c r="H11" s="91"/>
      <c r="I11" s="23">
        <f>'выборка 15'!M15+'выборка 15'!N15</f>
        <v>185.99354999999997</v>
      </c>
    </row>
    <row r="12" spans="1:9" ht="15" thickBot="1" x14ac:dyDescent="0.35">
      <c r="A12" s="92" t="s">
        <v>24</v>
      </c>
      <c r="B12" s="93"/>
      <c r="C12" s="93"/>
      <c r="D12" s="93"/>
      <c r="E12" s="93"/>
      <c r="F12" s="93"/>
      <c r="G12" s="93"/>
      <c r="H12" s="94"/>
      <c r="I12" s="24">
        <f>SUM(I4:I11)</f>
        <v>185.99354999999997</v>
      </c>
    </row>
    <row r="15" spans="1:9" x14ac:dyDescent="0.3">
      <c r="A15" s="83" t="s">
        <v>79</v>
      </c>
      <c r="B15" s="83"/>
      <c r="C15" s="83"/>
      <c r="D15" s="83"/>
      <c r="E15" s="83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6"/>
  <sheetViews>
    <sheetView tabSelected="1" workbookViewId="0">
      <selection activeCell="D19" sqref="D19"/>
    </sheetView>
  </sheetViews>
  <sheetFormatPr defaultRowHeight="13.8" x14ac:dyDescent="0.3"/>
  <cols>
    <col min="1" max="1" width="31" customWidth="1"/>
    <col min="2" max="2" width="26.109375" customWidth="1"/>
    <col min="3" max="3" width="32.33203125" customWidth="1"/>
    <col min="4" max="4" width="23.109375" customWidth="1"/>
  </cols>
  <sheetData>
    <row r="2" spans="1:6" ht="66.75" customHeight="1" x14ac:dyDescent="0.3">
      <c r="A2" s="99" t="s">
        <v>109</v>
      </c>
      <c r="B2" s="99"/>
      <c r="C2" s="99"/>
      <c r="D2" s="99"/>
    </row>
    <row r="3" spans="1:6" ht="14.4" thickBot="1" x14ac:dyDescent="0.35"/>
    <row r="4" spans="1:6" ht="31.2" x14ac:dyDescent="0.3">
      <c r="A4" s="50"/>
      <c r="B4" s="52" t="s">
        <v>58</v>
      </c>
      <c r="C4" s="52" t="s">
        <v>59</v>
      </c>
      <c r="D4" s="52" t="s">
        <v>60</v>
      </c>
    </row>
    <row r="5" spans="1:6" ht="18" customHeight="1" x14ac:dyDescent="0.3">
      <c r="A5" s="60" t="s">
        <v>110</v>
      </c>
      <c r="B5" s="2"/>
      <c r="C5" s="61">
        <v>530786.78</v>
      </c>
      <c r="D5" s="2"/>
    </row>
    <row r="6" spans="1:6" ht="21.75" customHeight="1" x14ac:dyDescent="0.3">
      <c r="A6" s="12" t="s">
        <v>84</v>
      </c>
      <c r="B6" s="56">
        <v>603975.72</v>
      </c>
      <c r="C6" s="56">
        <v>534746.98999999987</v>
      </c>
      <c r="D6" s="57">
        <f>'Р и С расход 2023г.'!F33</f>
        <v>244633.09012000001</v>
      </c>
    </row>
    <row r="7" spans="1:6" ht="27.6" x14ac:dyDescent="0.3">
      <c r="A7" s="3" t="s">
        <v>70</v>
      </c>
      <c r="B7" s="58">
        <v>0</v>
      </c>
      <c r="C7" s="67"/>
      <c r="D7" s="58">
        <v>113005.20000000003</v>
      </c>
    </row>
    <row r="8" spans="1:6" ht="31.5" customHeight="1" thickBot="1" x14ac:dyDescent="0.35">
      <c r="A8" s="3" t="s">
        <v>71</v>
      </c>
      <c r="B8" s="58">
        <v>0</v>
      </c>
      <c r="C8" s="58"/>
      <c r="D8" s="57">
        <v>40681.872000000003</v>
      </c>
      <c r="F8" s="76"/>
    </row>
    <row r="9" spans="1:6" ht="15" thickBot="1" x14ac:dyDescent="0.35">
      <c r="A9" s="31" t="s">
        <v>85</v>
      </c>
      <c r="B9" s="53">
        <f>SUM(B6:B8)</f>
        <v>603975.72</v>
      </c>
      <c r="C9" s="53">
        <f>C5+C6</f>
        <v>1065533.77</v>
      </c>
      <c r="D9" s="59">
        <f>SUM(D6:D8)</f>
        <v>398320.16211999999</v>
      </c>
    </row>
    <row r="11" spans="1:6" ht="15.6" hidden="1" x14ac:dyDescent="0.3">
      <c r="A11" s="85" t="s">
        <v>86</v>
      </c>
      <c r="B11" s="85"/>
      <c r="C11" s="85"/>
      <c r="D11" s="62">
        <v>293142.64044000005</v>
      </c>
    </row>
    <row r="12" spans="1:6" ht="14.4" x14ac:dyDescent="0.3">
      <c r="A12" s="100" t="s">
        <v>111</v>
      </c>
      <c r="B12" s="100"/>
      <c r="C12" s="100"/>
      <c r="D12" s="54">
        <f>C9-D9</f>
        <v>667213.60788000003</v>
      </c>
    </row>
    <row r="14" spans="1:6" x14ac:dyDescent="0.3">
      <c r="A14" s="101" t="s">
        <v>112</v>
      </c>
      <c r="B14" s="101"/>
      <c r="C14" s="101"/>
      <c r="D14" s="63">
        <v>409607.25</v>
      </c>
    </row>
    <row r="15" spans="1:6" ht="15.6" x14ac:dyDescent="0.3">
      <c r="A15" s="55"/>
      <c r="B15" s="55"/>
      <c r="C15" s="55"/>
      <c r="D15" s="55"/>
    </row>
    <row r="16" spans="1:6" ht="12.75" customHeight="1" x14ac:dyDescent="0.3">
      <c r="A16" s="68"/>
      <c r="B16" s="68"/>
      <c r="C16" s="68"/>
      <c r="D16" s="51"/>
    </row>
  </sheetData>
  <mergeCells count="4">
    <mergeCell ref="A2:D2"/>
    <mergeCell ref="A11:C11"/>
    <mergeCell ref="A12:C12"/>
    <mergeCell ref="A14:C14"/>
  </mergeCells>
  <pageMargins left="0.7" right="0.7" top="0.75" bottom="0.75" header="0.3" footer="0.3"/>
  <pageSetup paperSize="9" orientation="landscape" r:id="rId1"/>
  <ignoredErrors>
    <ignoredError sqref="C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6"/>
  <sheetViews>
    <sheetView topLeftCell="A13" workbookViewId="0">
      <selection activeCell="A36" sqref="A36:F38"/>
    </sheetView>
  </sheetViews>
  <sheetFormatPr defaultRowHeight="13.8" x14ac:dyDescent="0.3"/>
  <cols>
    <col min="1" max="1" width="4.5546875" customWidth="1"/>
    <col min="3" max="3" width="12.44140625" customWidth="1"/>
    <col min="4" max="4" width="16.6640625" customWidth="1"/>
    <col min="5" max="5" width="37.88671875" customWidth="1"/>
    <col min="6" max="6" width="13.6640625" customWidth="1"/>
    <col min="7" max="7" width="0" hidden="1" customWidth="1"/>
    <col min="8" max="8" width="2.5546875" hidden="1" customWidth="1"/>
  </cols>
  <sheetData>
    <row r="1" spans="1:8" ht="73.5" customHeight="1" thickBot="1" x14ac:dyDescent="0.35">
      <c r="A1" s="109" t="s">
        <v>113</v>
      </c>
      <c r="B1" s="109"/>
      <c r="C1" s="109"/>
      <c r="D1" s="109"/>
      <c r="E1" s="109"/>
      <c r="F1" s="109"/>
      <c r="G1" s="109"/>
      <c r="H1" s="109"/>
    </row>
    <row r="2" spans="1:8" ht="15.6" x14ac:dyDescent="0.3">
      <c r="A2" s="110" t="s">
        <v>14</v>
      </c>
      <c r="B2" s="112" t="s">
        <v>15</v>
      </c>
      <c r="C2" s="112" t="s">
        <v>16</v>
      </c>
      <c r="D2" s="112" t="s">
        <v>17</v>
      </c>
      <c r="E2" s="112" t="s">
        <v>18</v>
      </c>
      <c r="F2" s="112" t="s">
        <v>22</v>
      </c>
      <c r="G2" s="114" t="s">
        <v>87</v>
      </c>
      <c r="H2" s="115"/>
    </row>
    <row r="3" spans="1:8" ht="36.75" customHeight="1" thickBot="1" x14ac:dyDescent="0.35">
      <c r="A3" s="111"/>
      <c r="B3" s="113"/>
      <c r="C3" s="113"/>
      <c r="D3" s="113"/>
      <c r="E3" s="113"/>
      <c r="F3" s="113"/>
      <c r="G3" s="64" t="s">
        <v>88</v>
      </c>
      <c r="H3" s="65" t="s">
        <v>89</v>
      </c>
    </row>
    <row r="4" spans="1:8" x14ac:dyDescent="0.3">
      <c r="A4" s="69">
        <v>1</v>
      </c>
      <c r="B4" s="69">
        <v>2023</v>
      </c>
      <c r="C4" s="69" t="s">
        <v>91</v>
      </c>
      <c r="D4" s="70" t="s">
        <v>114</v>
      </c>
      <c r="E4" s="71" t="s">
        <v>115</v>
      </c>
      <c r="F4" s="72">
        <v>9049</v>
      </c>
      <c r="G4" s="8"/>
      <c r="H4" s="8"/>
    </row>
    <row r="5" spans="1:8" x14ac:dyDescent="0.3">
      <c r="A5" s="69">
        <v>4</v>
      </c>
      <c r="B5" s="69">
        <v>2023</v>
      </c>
      <c r="C5" s="69" t="s">
        <v>93</v>
      </c>
      <c r="D5" s="70" t="s">
        <v>116</v>
      </c>
      <c r="E5" s="71" t="s">
        <v>117</v>
      </c>
      <c r="F5" s="72">
        <v>4009</v>
      </c>
      <c r="G5" s="8"/>
      <c r="H5" s="8"/>
    </row>
    <row r="6" spans="1:8" x14ac:dyDescent="0.3">
      <c r="A6" s="69">
        <v>5</v>
      </c>
      <c r="B6" s="69">
        <v>2023</v>
      </c>
      <c r="C6" s="69" t="s">
        <v>92</v>
      </c>
      <c r="D6" s="70" t="s">
        <v>90</v>
      </c>
      <c r="E6" s="71" t="s">
        <v>5</v>
      </c>
      <c r="F6" s="72">
        <v>2000</v>
      </c>
      <c r="G6" s="8"/>
      <c r="H6" s="8"/>
    </row>
    <row r="7" spans="1:8" x14ac:dyDescent="0.3">
      <c r="A7" s="69">
        <v>6</v>
      </c>
      <c r="B7" s="69">
        <v>2023</v>
      </c>
      <c r="C7" s="69" t="s">
        <v>92</v>
      </c>
      <c r="E7" s="70" t="s">
        <v>118</v>
      </c>
      <c r="F7" s="72">
        <v>3321</v>
      </c>
      <c r="G7" s="8"/>
      <c r="H7" s="8"/>
    </row>
    <row r="8" spans="1:8" x14ac:dyDescent="0.3">
      <c r="A8" s="69">
        <v>7</v>
      </c>
      <c r="B8" s="69">
        <v>2023</v>
      </c>
      <c r="C8" s="69" t="s">
        <v>96</v>
      </c>
      <c r="D8" s="70" t="s">
        <v>90</v>
      </c>
      <c r="E8" s="71" t="s">
        <v>5</v>
      </c>
      <c r="F8" s="72">
        <v>2000</v>
      </c>
      <c r="G8" s="8"/>
      <c r="H8" s="8"/>
    </row>
    <row r="9" spans="1:8" ht="26.25" customHeight="1" x14ac:dyDescent="0.3">
      <c r="A9" s="69">
        <v>8</v>
      </c>
      <c r="B9" s="69">
        <v>2023</v>
      </c>
      <c r="C9" s="69" t="s">
        <v>96</v>
      </c>
      <c r="E9" s="80" t="s">
        <v>119</v>
      </c>
      <c r="F9" s="72">
        <v>9400</v>
      </c>
      <c r="G9" s="8"/>
      <c r="H9" s="8"/>
    </row>
    <row r="10" spans="1:8" x14ac:dyDescent="0.3">
      <c r="A10" s="69">
        <v>9</v>
      </c>
      <c r="B10" s="69">
        <v>2023</v>
      </c>
      <c r="C10" s="69" t="s">
        <v>96</v>
      </c>
      <c r="D10" s="70" t="s">
        <v>97</v>
      </c>
      <c r="E10" s="71" t="s">
        <v>120</v>
      </c>
      <c r="F10" s="72">
        <v>601</v>
      </c>
      <c r="G10" s="8"/>
      <c r="H10" s="8"/>
    </row>
    <row r="11" spans="1:8" x14ac:dyDescent="0.3">
      <c r="A11" s="69">
        <v>10</v>
      </c>
      <c r="B11" s="69">
        <v>2023</v>
      </c>
      <c r="C11" s="69" t="s">
        <v>94</v>
      </c>
      <c r="D11" s="70" t="s">
        <v>90</v>
      </c>
      <c r="E11" s="71" t="s">
        <v>121</v>
      </c>
      <c r="F11" s="72">
        <v>12916</v>
      </c>
      <c r="G11" s="8"/>
      <c r="H11" s="8"/>
    </row>
    <row r="12" spans="1:8" x14ac:dyDescent="0.3">
      <c r="A12" s="69">
        <v>11</v>
      </c>
      <c r="B12" s="69">
        <v>2023</v>
      </c>
      <c r="C12" s="69" t="s">
        <v>94</v>
      </c>
      <c r="D12" s="70" t="s">
        <v>90</v>
      </c>
      <c r="E12" s="71" t="s">
        <v>5</v>
      </c>
      <c r="F12" s="72">
        <v>2000</v>
      </c>
      <c r="G12" s="8"/>
      <c r="H12" s="8"/>
    </row>
    <row r="13" spans="1:8" x14ac:dyDescent="0.3">
      <c r="A13" s="69">
        <v>12</v>
      </c>
      <c r="B13" s="69">
        <v>2023</v>
      </c>
      <c r="C13" s="69" t="s">
        <v>94</v>
      </c>
      <c r="D13" s="70" t="s">
        <v>90</v>
      </c>
      <c r="E13" s="71" t="s">
        <v>95</v>
      </c>
      <c r="F13" s="72">
        <v>6650</v>
      </c>
      <c r="G13" s="8"/>
      <c r="H13" s="8"/>
    </row>
    <row r="14" spans="1:8" x14ac:dyDescent="0.3">
      <c r="A14" s="69">
        <v>13</v>
      </c>
      <c r="B14" s="69">
        <v>2023</v>
      </c>
      <c r="C14" s="69" t="s">
        <v>107</v>
      </c>
      <c r="D14" s="70" t="s">
        <v>90</v>
      </c>
      <c r="E14" s="71" t="s">
        <v>5</v>
      </c>
      <c r="F14" s="72">
        <v>2000</v>
      </c>
      <c r="G14" s="8"/>
      <c r="H14" s="8"/>
    </row>
    <row r="15" spans="1:8" x14ac:dyDescent="0.3">
      <c r="A15" s="69">
        <v>14</v>
      </c>
      <c r="B15" s="69">
        <v>2023</v>
      </c>
      <c r="C15" s="69" t="s">
        <v>99</v>
      </c>
      <c r="D15" s="70" t="s">
        <v>90</v>
      </c>
      <c r="E15" s="71" t="s">
        <v>95</v>
      </c>
      <c r="F15" s="72">
        <v>6151</v>
      </c>
      <c r="G15" s="8"/>
      <c r="H15" s="8"/>
    </row>
    <row r="16" spans="1:8" x14ac:dyDescent="0.3">
      <c r="A16" s="69">
        <v>15</v>
      </c>
      <c r="B16" s="69">
        <v>2023</v>
      </c>
      <c r="C16" s="69" t="s">
        <v>99</v>
      </c>
      <c r="D16" s="70"/>
      <c r="E16" s="71" t="s">
        <v>98</v>
      </c>
      <c r="F16" s="72">
        <v>3390</v>
      </c>
      <c r="G16" s="8"/>
      <c r="H16" s="8"/>
    </row>
    <row r="17" spans="1:8" x14ac:dyDescent="0.3">
      <c r="A17" s="69">
        <v>16</v>
      </c>
      <c r="B17" s="69">
        <v>2023</v>
      </c>
      <c r="C17" s="69" t="s">
        <v>99</v>
      </c>
      <c r="D17" s="70" t="s">
        <v>101</v>
      </c>
      <c r="E17" s="71" t="s">
        <v>102</v>
      </c>
      <c r="F17" s="72">
        <v>76211</v>
      </c>
      <c r="G17" s="8"/>
      <c r="H17" s="8"/>
    </row>
    <row r="18" spans="1:8" x14ac:dyDescent="0.3">
      <c r="A18" s="69">
        <v>17</v>
      </c>
      <c r="B18" s="69">
        <v>2023</v>
      </c>
      <c r="C18" s="69" t="s">
        <v>99</v>
      </c>
      <c r="D18" s="70" t="s">
        <v>122</v>
      </c>
      <c r="E18" s="71" t="s">
        <v>123</v>
      </c>
      <c r="F18" s="72">
        <v>4503</v>
      </c>
      <c r="G18" s="8"/>
      <c r="H18" s="8"/>
    </row>
    <row r="19" spans="1:8" x14ac:dyDescent="0.3">
      <c r="A19" s="69">
        <v>18</v>
      </c>
      <c r="B19" s="69">
        <v>2023</v>
      </c>
      <c r="C19" s="69" t="s">
        <v>99</v>
      </c>
      <c r="D19" s="70" t="s">
        <v>90</v>
      </c>
      <c r="E19" s="71" t="s">
        <v>5</v>
      </c>
      <c r="F19" s="72">
        <v>2000</v>
      </c>
      <c r="G19" s="8"/>
      <c r="H19" s="8"/>
    </row>
    <row r="20" spans="1:8" ht="24.6" x14ac:dyDescent="0.3">
      <c r="A20" s="69">
        <v>19</v>
      </c>
      <c r="B20" s="69">
        <v>2023</v>
      </c>
      <c r="C20" s="69" t="s">
        <v>100</v>
      </c>
      <c r="D20" s="70"/>
      <c r="E20" s="71" t="s">
        <v>124</v>
      </c>
      <c r="F20" s="72">
        <v>1945</v>
      </c>
      <c r="G20" s="8"/>
      <c r="H20" s="8"/>
    </row>
    <row r="21" spans="1:8" x14ac:dyDescent="0.3">
      <c r="A21" s="69">
        <v>20</v>
      </c>
      <c r="B21" s="69">
        <v>2023</v>
      </c>
      <c r="C21" s="69" t="s">
        <v>100</v>
      </c>
      <c r="D21" s="70" t="s">
        <v>90</v>
      </c>
      <c r="E21" s="71" t="s">
        <v>5</v>
      </c>
      <c r="F21" s="72">
        <v>2000</v>
      </c>
      <c r="G21" s="8"/>
      <c r="H21" s="8"/>
    </row>
    <row r="22" spans="1:8" x14ac:dyDescent="0.3">
      <c r="A22" s="69">
        <v>21</v>
      </c>
      <c r="B22" s="69">
        <v>2023</v>
      </c>
      <c r="C22" s="69" t="s">
        <v>103</v>
      </c>
      <c r="D22" s="70" t="s">
        <v>122</v>
      </c>
      <c r="E22" s="71" t="s">
        <v>125</v>
      </c>
      <c r="F22" s="72">
        <v>17306</v>
      </c>
      <c r="G22" s="8"/>
      <c r="H22" s="8"/>
    </row>
    <row r="23" spans="1:8" x14ac:dyDescent="0.3">
      <c r="A23" s="69">
        <v>22</v>
      </c>
      <c r="B23" s="69">
        <v>2023</v>
      </c>
      <c r="C23" s="69" t="s">
        <v>103</v>
      </c>
      <c r="D23" s="70" t="s">
        <v>90</v>
      </c>
      <c r="E23" s="79" t="s">
        <v>126</v>
      </c>
      <c r="F23" s="72">
        <v>1962</v>
      </c>
      <c r="G23" s="8"/>
      <c r="H23" s="8"/>
    </row>
    <row r="24" spans="1:8" x14ac:dyDescent="0.3">
      <c r="A24" s="69">
        <v>23</v>
      </c>
      <c r="B24" s="69">
        <v>2023</v>
      </c>
      <c r="C24" s="69" t="s">
        <v>103</v>
      </c>
      <c r="D24" s="70" t="s">
        <v>90</v>
      </c>
      <c r="E24" s="71" t="s">
        <v>105</v>
      </c>
      <c r="F24" s="72">
        <v>5418</v>
      </c>
      <c r="G24" s="8"/>
      <c r="H24" s="8"/>
    </row>
    <row r="25" spans="1:8" x14ac:dyDescent="0.3">
      <c r="A25" s="69">
        <v>24</v>
      </c>
      <c r="B25" s="69">
        <v>2023</v>
      </c>
      <c r="C25" s="69" t="s">
        <v>103</v>
      </c>
      <c r="D25" s="70" t="s">
        <v>90</v>
      </c>
      <c r="E25" s="71" t="s">
        <v>5</v>
      </c>
      <c r="F25" s="78">
        <v>2000</v>
      </c>
      <c r="G25" s="8"/>
      <c r="H25" s="8"/>
    </row>
    <row r="26" spans="1:8" x14ac:dyDescent="0.3">
      <c r="A26" s="69">
        <v>25</v>
      </c>
      <c r="B26" s="69">
        <v>2023</v>
      </c>
      <c r="C26" s="69" t="s">
        <v>104</v>
      </c>
      <c r="D26" s="70" t="s">
        <v>97</v>
      </c>
      <c r="E26" s="71" t="s">
        <v>127</v>
      </c>
      <c r="F26" s="78">
        <v>29093</v>
      </c>
      <c r="G26" s="8"/>
      <c r="H26" s="8"/>
    </row>
    <row r="27" spans="1:8" x14ac:dyDescent="0.3">
      <c r="A27" s="69">
        <v>26</v>
      </c>
      <c r="B27" s="69">
        <v>2023</v>
      </c>
      <c r="C27" s="69" t="s">
        <v>104</v>
      </c>
      <c r="D27" s="70" t="s">
        <v>90</v>
      </c>
      <c r="E27" s="71" t="s">
        <v>5</v>
      </c>
      <c r="F27" s="78">
        <v>2000</v>
      </c>
      <c r="G27" s="8"/>
      <c r="H27" s="8"/>
    </row>
    <row r="28" spans="1:8" x14ac:dyDescent="0.3">
      <c r="A28" s="69">
        <v>27</v>
      </c>
      <c r="B28" s="69">
        <v>2023</v>
      </c>
      <c r="C28" s="69" t="s">
        <v>104</v>
      </c>
      <c r="D28" s="70" t="s">
        <v>128</v>
      </c>
      <c r="E28" s="71" t="s">
        <v>129</v>
      </c>
      <c r="F28" s="78">
        <v>5769</v>
      </c>
      <c r="G28" s="8"/>
      <c r="H28" s="8"/>
    </row>
    <row r="29" spans="1:8" x14ac:dyDescent="0.3">
      <c r="A29" s="69">
        <v>28</v>
      </c>
      <c r="B29" s="69">
        <v>2023</v>
      </c>
      <c r="C29" s="69" t="s">
        <v>106</v>
      </c>
      <c r="D29" s="70" t="s">
        <v>90</v>
      </c>
      <c r="E29" s="71" t="s">
        <v>5</v>
      </c>
      <c r="F29" s="78">
        <v>2000</v>
      </c>
      <c r="G29" s="8"/>
      <c r="H29" s="8"/>
    </row>
    <row r="30" spans="1:8" x14ac:dyDescent="0.3">
      <c r="A30" s="69">
        <v>29</v>
      </c>
      <c r="B30" s="69">
        <v>2023</v>
      </c>
      <c r="C30" s="69" t="s">
        <v>108</v>
      </c>
      <c r="D30" s="70"/>
      <c r="E30" s="77" t="s">
        <v>5</v>
      </c>
      <c r="F30" s="78">
        <v>2000</v>
      </c>
      <c r="G30" s="8"/>
      <c r="H30" s="8"/>
    </row>
    <row r="31" spans="1:8" x14ac:dyDescent="0.3">
      <c r="A31" s="69"/>
      <c r="B31" s="69"/>
      <c r="C31" s="69"/>
      <c r="D31" s="70"/>
      <c r="E31" s="77"/>
      <c r="F31" s="78"/>
      <c r="G31" s="8"/>
      <c r="H31" s="8"/>
    </row>
    <row r="32" spans="1:8" ht="14.4" thickBot="1" x14ac:dyDescent="0.35">
      <c r="A32" s="102" t="s">
        <v>23</v>
      </c>
      <c r="B32" s="103"/>
      <c r="C32" s="103"/>
      <c r="D32" s="103"/>
      <c r="E32" s="104"/>
      <c r="F32" s="73">
        <v>26939.090120000008</v>
      </c>
      <c r="G32" s="8"/>
      <c r="H32" s="8"/>
    </row>
    <row r="33" spans="1:8" ht="15" thickBot="1" x14ac:dyDescent="0.35">
      <c r="A33" s="105" t="s">
        <v>24</v>
      </c>
      <c r="B33" s="106"/>
      <c r="C33" s="106"/>
      <c r="D33" s="106"/>
      <c r="E33" s="106"/>
      <c r="F33" s="74">
        <f>SUM(F4:F32)</f>
        <v>244633.09012000001</v>
      </c>
      <c r="G33" s="107"/>
      <c r="H33" s="108"/>
    </row>
    <row r="34" spans="1:8" x14ac:dyDescent="0.3">
      <c r="A34" s="66"/>
      <c r="B34" s="66"/>
      <c r="C34" s="66"/>
      <c r="D34" s="66"/>
      <c r="E34" s="66"/>
      <c r="F34" s="66"/>
    </row>
    <row r="35" spans="1:8" x14ac:dyDescent="0.3">
      <c r="A35" s="66"/>
      <c r="B35" s="66"/>
      <c r="C35" s="66"/>
      <c r="D35" s="66"/>
      <c r="E35" s="66"/>
      <c r="F35" s="66"/>
    </row>
    <row r="36" spans="1:8" ht="12.75" customHeight="1" x14ac:dyDescent="0.3">
      <c r="A36" s="75"/>
      <c r="B36" s="75"/>
      <c r="C36" s="75"/>
      <c r="D36" s="75"/>
      <c r="E36" s="75"/>
      <c r="F36" s="66"/>
    </row>
  </sheetData>
  <mergeCells count="11">
    <mergeCell ref="A32:E32"/>
    <mergeCell ref="A33:E33"/>
    <mergeCell ref="G33:H33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 И С отчет 2023г.</vt:lpstr>
      <vt:lpstr>Р и С расход 2023г.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2024-03-25T09:00:37Z</cp:lastPrinted>
  <dcterms:created xsi:type="dcterms:W3CDTF">2015-02-24T21:57:31Z</dcterms:created>
  <dcterms:modified xsi:type="dcterms:W3CDTF">2024-03-26T12:56:41Z</dcterms:modified>
</cp:coreProperties>
</file>