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ТАГАНСЕРВИС 2023г\"/>
    </mc:Choice>
  </mc:AlternateContent>
  <xr:revisionPtr revIDLastSave="0" documentId="13_ncr:1_{A02CB041-8697-4F36-9380-8AB067CEE940}" xr6:coauthVersionLast="46" xr6:coauthVersionMax="46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отчет сод. жилья" sheetId="5" state="hidden" r:id="rId1"/>
    <sheet name="расход по дому ТО" sheetId="6" state="hidden" r:id="rId2"/>
    <sheet name="Р И С отчет2023г." sheetId="11" r:id="rId3"/>
    <sheet name="Р и Срасход2023г." sheetId="12" r:id="rId4"/>
  </sheets>
  <externalReferences>
    <externalReference r:id="rId5"/>
  </externalReferences>
  <calcPr calcId="191029"/>
</workbook>
</file>

<file path=xl/calcChain.xml><?xml version="1.0" encoding="utf-8"?>
<calcChain xmlns="http://schemas.openxmlformats.org/spreadsheetml/2006/main">
  <c r="F20" i="12" l="1"/>
  <c r="D5" i="11" l="1"/>
  <c r="D8" i="11" l="1"/>
  <c r="C8" i="11"/>
  <c r="B8" i="11"/>
  <c r="D11" i="11" l="1"/>
  <c r="C8" i="5"/>
  <c r="G22" i="6"/>
  <c r="D11" i="5"/>
  <c r="D10" i="5"/>
  <c r="B8" i="5"/>
  <c r="C9" i="5" l="1"/>
  <c r="B9" i="5"/>
  <c r="B12" i="5" l="1"/>
  <c r="C12" i="5" l="1"/>
  <c r="G23" i="6"/>
  <c r="D8" i="5" s="1"/>
  <c r="D12" i="5" s="1"/>
</calcChain>
</file>

<file path=xl/sharedStrings.xml><?xml version="1.0" encoding="utf-8"?>
<sst xmlns="http://schemas.openxmlformats.org/spreadsheetml/2006/main" count="113" uniqueCount="87">
  <si>
    <t>№ п/п</t>
  </si>
  <si>
    <t>год</t>
  </si>
  <si>
    <t>месяц</t>
  </si>
  <si>
    <t>вид работ</t>
  </si>
  <si>
    <t>начислено,руб.</t>
  </si>
  <si>
    <t>оплачено,руб</t>
  </si>
  <si>
    <t>выполнено работ на сумму,руб</t>
  </si>
  <si>
    <t>Круглосуточная аварийно-диспетчерская служба</t>
  </si>
  <si>
    <t>Техническое обслуживание внутридомовых электрических сетей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</si>
  <si>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</si>
  <si>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</si>
  <si>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</si>
  <si>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</si>
  <si>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в доме по адресу ул. Свободы, 18</t>
  </si>
  <si>
    <t>Объем выполненных работ</t>
  </si>
  <si>
    <t>июнь</t>
  </si>
  <si>
    <t>Содержание и Ремонт жилья</t>
  </si>
  <si>
    <t>Содержание и Ремонт  жилья: итого</t>
  </si>
  <si>
    <t>Содержание и Ремонт жилья(субабоненты)</t>
  </si>
  <si>
    <t>придомовая территория</t>
  </si>
  <si>
    <t>покос травы</t>
  </si>
  <si>
    <t>подвал</t>
  </si>
  <si>
    <t>переходящее сальдо на 01.01.16 г</t>
  </si>
  <si>
    <t>корректировка весенне-осеннего осмотра</t>
  </si>
  <si>
    <t>корректировка сметы №13 от 30.06.2015 г.</t>
  </si>
  <si>
    <t>корректировка сметы №14 от 30.06.2015 г.</t>
  </si>
  <si>
    <t>февраль</t>
  </si>
  <si>
    <t>кв.17</t>
  </si>
  <si>
    <t>частичная смена фановой трубы КНС</t>
  </si>
  <si>
    <t>апрель</t>
  </si>
  <si>
    <t>кв.32</t>
  </si>
  <si>
    <t>ремонт эл.щита,замена автомата</t>
  </si>
  <si>
    <t>май</t>
  </si>
  <si>
    <t>гидравлическое испытание системы ЦО</t>
  </si>
  <si>
    <t>дезинсекция</t>
  </si>
  <si>
    <t>удаление дерева</t>
  </si>
  <si>
    <t>фасад</t>
  </si>
  <si>
    <t>установка аншлага</t>
  </si>
  <si>
    <t>июль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</si>
  <si>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</si>
  <si>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</si>
  <si>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дебиторская задолженность жителей по состоянию  на 01.08.2016 г. состовляет:</t>
  </si>
  <si>
    <t>Генеральный директор ООО У0 "ТаганСервис"____________________________________________</t>
  </si>
  <si>
    <t>за период с 01.01.2016 по 31.07.2016 гг.</t>
  </si>
  <si>
    <t>Информация о выполненных работах  по статье "Содержание  и Ремонт жилья"</t>
  </si>
  <si>
    <t>Информация о собранных и израсходованных денежных средствах по статье "Содержание и Ремонт  Жилья" за период с 01.01.2016 г по 31.07.2016 г по адресу ул. Свободы, 18</t>
  </si>
  <si>
    <t>Ремонт и Содержание жилья</t>
  </si>
  <si>
    <t xml:space="preserve"> итого</t>
  </si>
  <si>
    <t>Остаток денежных средств дома на 31.12.2015 г</t>
  </si>
  <si>
    <t>акт</t>
  </si>
  <si>
    <t>номер</t>
  </si>
  <si>
    <t>дата</t>
  </si>
  <si>
    <t>Услуги банка по приему денежных средств</t>
  </si>
  <si>
    <t>итого</t>
  </si>
  <si>
    <t>Год</t>
  </si>
  <si>
    <t>Месяц</t>
  </si>
  <si>
    <t>Место проведения работ</t>
  </si>
  <si>
    <t>Вид работ</t>
  </si>
  <si>
    <t>Сумма ден. средств</t>
  </si>
  <si>
    <t>территория</t>
  </si>
  <si>
    <t>январь</t>
  </si>
  <si>
    <t>доставка материалов</t>
  </si>
  <si>
    <t>ЦО</t>
  </si>
  <si>
    <t>ЦО и ввод</t>
  </si>
  <si>
    <t>гидравлические испытания</t>
  </si>
  <si>
    <t>сентябрь</t>
  </si>
  <si>
    <t>октябрь</t>
  </si>
  <si>
    <t>ноябрь</t>
  </si>
  <si>
    <t>установка водосточных труб</t>
  </si>
  <si>
    <t>Информация о собранных и израсходованных денежных средствах по статье "Ремонт и Содержание  Жилья" за период с 01.01.2023 г по 31.12.2023 г по адресу ул.  Свободы,18</t>
  </si>
  <si>
    <t>Переходящее сальдо на 01.01.2023 г.</t>
  </si>
  <si>
    <t>Остаток денежных средств дома по статье "Ремонт и Содержание жилья" на 31.12.2023 г</t>
  </si>
  <si>
    <t>дебиторская задолженность жителей по состоянию  на 01.01.2024 г. состовляет:</t>
  </si>
  <si>
    <t>Информация о выполненных работах по статье "Ремонт и  Содержание жилья"  за период с  01.01.2023 г по 31.12.2023 г по адресу  ул. Свободы, 18</t>
  </si>
  <si>
    <t>кв.30</t>
  </si>
  <si>
    <t>периодическая проверка вентканала и дымохода</t>
  </si>
  <si>
    <t>субботник</t>
  </si>
  <si>
    <t>закрытие задвижек</t>
  </si>
  <si>
    <t>кв.40 ЦО</t>
  </si>
  <si>
    <t>смена труб ф50мм</t>
  </si>
  <si>
    <t>август</t>
  </si>
  <si>
    <t>подвал ХВС</t>
  </si>
  <si>
    <t>смена труб ф32мм</t>
  </si>
  <si>
    <t>окраска мк</t>
  </si>
  <si>
    <t>промывка и запуск</t>
  </si>
  <si>
    <t>ремонт контейнера</t>
  </si>
  <si>
    <t>периодическая проверка общедомовых вентканалов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</si>
</sst>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0&quot;р.&quot;"/>
  </numFmts>
  <fonts count="1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6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5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165" fontId="0" fillId="0" borderId="21" xfId="0" applyNumberFormat="1" applyBorder="1" applyAlignment="1">
      <alignment vertical="center"/>
    </xf>
    <xf numFmtId="165" fontId="3" fillId="0" borderId="9" xfId="0" applyNumberFormat="1" applyFont="1" applyBorder="1"/>
    <xf numFmtId="165" fontId="3" fillId="0" borderId="13" xfId="0" applyNumberFormat="1" applyFont="1" applyBorder="1"/>
    <xf numFmtId="0" fontId="3" fillId="0" borderId="0" xfId="0" applyFont="1"/>
    <xf numFmtId="2" fontId="3" fillId="0" borderId="0" xfId="0" applyNumberFormat="1" applyFont="1"/>
    <xf numFmtId="0" fontId="1" fillId="0" borderId="0" xfId="0" applyFont="1"/>
    <xf numFmtId="0" fontId="0" fillId="0" borderId="23" xfId="0" applyBorder="1" applyAlignment="1">
      <alignment wrapText="1"/>
    </xf>
    <xf numFmtId="0" fontId="3" fillId="0" borderId="24" xfId="0" applyFont="1" applyBorder="1"/>
    <xf numFmtId="0" fontId="3" fillId="0" borderId="25" xfId="0" applyFont="1" applyBorder="1"/>
    <xf numFmtId="2" fontId="3" fillId="0" borderId="25" xfId="0" applyNumberFormat="1" applyFont="1" applyBorder="1"/>
    <xf numFmtId="0" fontId="5" fillId="0" borderId="1" xfId="0" applyFont="1" applyBorder="1" applyAlignment="1">
      <alignment wrapText="1"/>
    </xf>
    <xf numFmtId="164" fontId="0" fillId="0" borderId="1" xfId="0" applyNumberFormat="1" applyBorder="1"/>
    <xf numFmtId="0" fontId="9" fillId="0" borderId="1" xfId="0" applyFont="1" applyBorder="1"/>
    <xf numFmtId="0" fontId="4" fillId="0" borderId="0" xfId="0" applyFont="1" applyAlignment="1">
      <alignment horizontal="left" wrapText="1"/>
    </xf>
    <xf numFmtId="0" fontId="0" fillId="0" borderId="1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4" fontId="0" fillId="0" borderId="1" xfId="0" applyNumberFormat="1" applyBorder="1"/>
    <xf numFmtId="4" fontId="3" fillId="0" borderId="25" xfId="0" applyNumberFormat="1" applyFont="1" applyBorder="1"/>
    <xf numFmtId="4" fontId="9" fillId="0" borderId="0" xfId="0" applyNumberFormat="1" applyFont="1"/>
    <xf numFmtId="4" fontId="8" fillId="0" borderId="0" xfId="0" applyNumberFormat="1" applyFont="1" applyAlignment="1">
      <alignment horizontal="right" wrapText="1"/>
    </xf>
    <xf numFmtId="0" fontId="5" fillId="0" borderId="14" xfId="0" applyFont="1" applyBorder="1" applyAlignment="1">
      <alignment horizontal="center" vertical="center" wrapText="1"/>
    </xf>
    <xf numFmtId="0" fontId="8" fillId="0" borderId="1" xfId="0" applyFont="1" applyBorder="1"/>
    <xf numFmtId="4" fontId="1" fillId="0" borderId="1" xfId="0" applyNumberFormat="1" applyFont="1" applyBorder="1"/>
    <xf numFmtId="0" fontId="1" fillId="0" borderId="3" xfId="0" applyFont="1" applyBorder="1"/>
    <xf numFmtId="4" fontId="0" fillId="0" borderId="3" xfId="0" applyNumberFormat="1" applyBorder="1"/>
    <xf numFmtId="4" fontId="0" fillId="0" borderId="1" xfId="0" applyNumberFormat="1" applyBorder="1" applyAlignment="1">
      <alignment vertical="center"/>
    </xf>
    <xf numFmtId="0" fontId="3" fillId="0" borderId="15" xfId="0" applyFont="1" applyBorder="1"/>
    <xf numFmtId="4" fontId="3" fillId="0" borderId="11" xfId="0" applyNumberFormat="1" applyFont="1" applyBorder="1"/>
    <xf numFmtId="2" fontId="4" fillId="0" borderId="0" xfId="0" applyNumberFormat="1" applyFont="1" applyAlignment="1">
      <alignment wrapText="1"/>
    </xf>
    <xf numFmtId="0" fontId="4" fillId="0" borderId="33" xfId="0" applyFont="1" applyBorder="1"/>
    <xf numFmtId="0" fontId="4" fillId="0" borderId="34" xfId="0" applyFont="1" applyBorder="1"/>
    <xf numFmtId="0" fontId="0" fillId="0" borderId="0" xfId="0" applyAlignment="1">
      <alignment horizontal="center"/>
    </xf>
    <xf numFmtId="0" fontId="4" fillId="0" borderId="4" xfId="0" applyFont="1" applyBorder="1"/>
    <xf numFmtId="0" fontId="4" fillId="0" borderId="6" xfId="0" applyFont="1" applyBorder="1"/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4" fontId="12" fillId="0" borderId="11" xfId="0" applyNumberFormat="1" applyFont="1" applyBorder="1"/>
    <xf numFmtId="0" fontId="15" fillId="0" borderId="0" xfId="0" applyFont="1" applyAlignment="1">
      <alignment horizontal="left"/>
    </xf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4" fontId="11" fillId="0" borderId="1" xfId="0" applyNumberFormat="1" applyFont="1" applyBorder="1" applyAlignment="1">
      <alignment horizontal="right" wrapText="1"/>
    </xf>
    <xf numFmtId="4" fontId="11" fillId="0" borderId="31" xfId="0" applyNumberFormat="1" applyFont="1" applyBorder="1"/>
    <xf numFmtId="0" fontId="0" fillId="0" borderId="31" xfId="0" applyBorder="1"/>
    <xf numFmtId="0" fontId="4" fillId="0" borderId="0" xfId="0" applyFont="1"/>
    <xf numFmtId="0" fontId="2" fillId="0" borderId="0" xfId="0" applyFont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2" fontId="0" fillId="0" borderId="4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7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/>
    <xf numFmtId="0" fontId="12" fillId="0" borderId="33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2" fontId="14" fillId="0" borderId="23" xfId="0" applyNumberFormat="1" applyFont="1" applyBorder="1" applyAlignment="1">
      <alignment horizontal="center" vertical="center" wrapText="1"/>
    </xf>
    <xf numFmtId="2" fontId="14" fillId="0" borderId="30" xfId="0" applyNumberFormat="1" applyFont="1" applyBorder="1" applyAlignment="1">
      <alignment horizontal="center" vertical="center" wrapText="1"/>
    </xf>
    <xf numFmtId="2" fontId="14" fillId="0" borderId="14" xfId="0" applyNumberFormat="1" applyFont="1" applyBorder="1" applyAlignment="1">
      <alignment horizontal="center" vertical="center" wrapText="1"/>
    </xf>
    <xf numFmtId="2" fontId="14" fillId="0" borderId="31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  <sheetName val="январь ТР 17"/>
      <sheetName val="Январь 2017 ТО"/>
      <sheetName val="февраль ТР 17"/>
      <sheetName val="февраль 17 ТО"/>
    </sheetNames>
    <sheetDataSet>
      <sheetData sheetId="0"/>
      <sheetData sheetId="1"/>
      <sheetData sheetId="2"/>
      <sheetData sheetId="3"/>
      <sheetData sheetId="4"/>
      <sheetData sheetId="5"/>
      <sheetData sheetId="6">
        <row r="28">
          <cell r="AF28">
            <v>502673.03</v>
          </cell>
        </row>
        <row r="39">
          <cell r="D39">
            <v>132034.05000000002</v>
          </cell>
          <cell r="N39">
            <v>169665.37</v>
          </cell>
          <cell r="P39">
            <v>3298.56</v>
          </cell>
          <cell r="AJ39">
            <v>2594.4589499999997</v>
          </cell>
          <cell r="AL39">
            <v>102.97409999999999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8">
          <cell r="AJ28">
            <v>919595.46</v>
          </cell>
        </row>
        <row r="39">
          <cell r="D39">
            <v>302335.13</v>
          </cell>
          <cell r="G39">
            <v>478.84</v>
          </cell>
          <cell r="P39">
            <v>310851.78999999992</v>
          </cell>
          <cell r="R39">
            <v>6171.6</v>
          </cell>
          <cell r="AN39">
            <v>4755.3508500000007</v>
          </cell>
          <cell r="AP39">
            <v>191.69055</v>
          </cell>
        </row>
      </sheetData>
      <sheetData sheetId="14"/>
      <sheetData sheetId="15"/>
      <sheetData sheetId="16">
        <row r="28">
          <cell r="AJ28">
            <v>79172.34</v>
          </cell>
        </row>
        <row r="39">
          <cell r="D39">
            <v>31433.9</v>
          </cell>
          <cell r="P39">
            <v>27668.51</v>
          </cell>
          <cell r="AN39">
            <v>415.02764999999994</v>
          </cell>
          <cell r="AP39">
            <v>16.946400000000001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7">
          <cell r="Y27">
            <v>184298.8</v>
          </cell>
        </row>
      </sheetData>
      <sheetData sheetId="27">
        <row r="28">
          <cell r="S28">
            <v>202080.67</v>
          </cell>
        </row>
      </sheetData>
      <sheetData sheetId="28"/>
      <sheetData sheetId="29"/>
      <sheetData sheetId="30">
        <row r="39">
          <cell r="E39">
            <v>29296.34</v>
          </cell>
        </row>
      </sheetData>
      <sheetData sheetId="31">
        <row r="40">
          <cell r="E40">
            <v>33571.46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D20"/>
  <sheetViews>
    <sheetView workbookViewId="0">
      <selection activeCell="A3" sqref="A3:D3"/>
    </sheetView>
  </sheetViews>
  <sheetFormatPr defaultRowHeight="13.8" x14ac:dyDescent="0.3"/>
  <cols>
    <col min="1" max="1" width="36.109375" customWidth="1"/>
    <col min="2" max="2" width="20.6640625" customWidth="1"/>
    <col min="3" max="3" width="24.5546875" customWidth="1"/>
    <col min="4" max="4" width="16.6640625" customWidth="1"/>
  </cols>
  <sheetData>
    <row r="3" spans="1:4" ht="93.75" customHeight="1" x14ac:dyDescent="0.45">
      <c r="A3" s="70" t="s">
        <v>45</v>
      </c>
      <c r="B3" s="70"/>
      <c r="C3" s="70"/>
      <c r="D3" s="70"/>
    </row>
    <row r="5" spans="1:4" ht="14.4" thickBot="1" x14ac:dyDescent="0.35"/>
    <row r="6" spans="1:4" ht="46.8" x14ac:dyDescent="0.3">
      <c r="A6" s="24"/>
      <c r="B6" s="4" t="s">
        <v>4</v>
      </c>
      <c r="C6" s="4" t="s">
        <v>5</v>
      </c>
      <c r="D6" s="5" t="s">
        <v>6</v>
      </c>
    </row>
    <row r="7" spans="1:4" ht="15" customHeight="1" x14ac:dyDescent="0.3">
      <c r="A7" s="71" t="s">
        <v>22</v>
      </c>
      <c r="B7" s="71"/>
      <c r="C7" s="30">
        <v>94284.74</v>
      </c>
      <c r="D7" s="28"/>
    </row>
    <row r="8" spans="1:4" ht="33" customHeight="1" x14ac:dyDescent="0.3">
      <c r="A8" s="2" t="s">
        <v>16</v>
      </c>
      <c r="B8" s="29">
        <f>'[1]июнь 16'!$D$39-[1]декабрь!$D$39+'[1]июль 16'!$D$39</f>
        <v>201734.97999999998</v>
      </c>
      <c r="C8" s="1">
        <f>'[1]июнь 16'!$P$39-[1]декабрь!$N$39+6565.44-471.66-1908.5+'[1]июль 16'!$P$39-2500.01</f>
        <v>170540.19999999992</v>
      </c>
      <c r="D8" s="72">
        <f>'расход по дому ТО'!G23</f>
        <v>29679.062400000003</v>
      </c>
    </row>
    <row r="9" spans="1:4" ht="33" customHeight="1" x14ac:dyDescent="0.3">
      <c r="A9" s="2" t="s">
        <v>18</v>
      </c>
      <c r="B9" s="29">
        <f>'[1]июнь 16'!$G$39*6</f>
        <v>2873.04</v>
      </c>
      <c r="C9" s="1">
        <f>'[1]июнь 16'!$R$39-[1]декабрь!$P$39</f>
        <v>2873.0400000000004</v>
      </c>
      <c r="D9" s="73"/>
    </row>
    <row r="10" spans="1:4" ht="31.5" customHeight="1" x14ac:dyDescent="0.3">
      <c r="A10" s="2" t="s">
        <v>7</v>
      </c>
      <c r="B10" s="1">
        <v>0</v>
      </c>
      <c r="C10" s="1">
        <v>0</v>
      </c>
      <c r="D10" s="6">
        <f>(3185.09*1.74)*7</f>
        <v>38794.396200000003</v>
      </c>
    </row>
    <row r="11" spans="1:4" ht="30.75" customHeight="1" x14ac:dyDescent="0.3">
      <c r="A11" s="2" t="s">
        <v>8</v>
      </c>
      <c r="B11" s="1"/>
      <c r="C11" s="1"/>
      <c r="D11" s="6">
        <f>(3185.09*0.15)*7</f>
        <v>3344.3445000000002</v>
      </c>
    </row>
    <row r="12" spans="1:4" ht="26.25" customHeight="1" thickBot="1" x14ac:dyDescent="0.35">
      <c r="A12" s="25" t="s">
        <v>17</v>
      </c>
      <c r="B12" s="26">
        <f>SUM(B8:B11)</f>
        <v>204608.02</v>
      </c>
      <c r="C12" s="26">
        <f>SUM(C7:C11)</f>
        <v>267697.97999999992</v>
      </c>
      <c r="D12" s="27">
        <f>SUM(D8:D11)</f>
        <v>71817.803100000019</v>
      </c>
    </row>
    <row r="13" spans="1:4" ht="34.5" customHeight="1" x14ac:dyDescent="0.3">
      <c r="A13" s="21"/>
      <c r="B13" s="21"/>
      <c r="C13" s="21"/>
      <c r="D13" s="22"/>
    </row>
    <row r="14" spans="1:4" ht="15" customHeight="1" x14ac:dyDescent="0.3">
      <c r="A14" s="37" t="s">
        <v>39</v>
      </c>
      <c r="B14" s="37"/>
      <c r="C14" s="37"/>
      <c r="D14" s="37">
        <v>91182.23</v>
      </c>
    </row>
    <row r="15" spans="1:4" ht="15.75" customHeight="1" x14ac:dyDescent="0.3">
      <c r="A15" s="37" t="s">
        <v>40</v>
      </c>
      <c r="B15" s="37"/>
      <c r="C15" s="37"/>
      <c r="D15" s="37">
        <v>104697.96</v>
      </c>
    </row>
    <row r="16" spans="1:4" ht="15.6" x14ac:dyDescent="0.3">
      <c r="A16" s="31"/>
      <c r="B16" s="31"/>
      <c r="C16" s="31"/>
      <c r="D16" s="31"/>
    </row>
    <row r="17" spans="1:4" x14ac:dyDescent="0.3">
      <c r="A17" s="38" t="s">
        <v>41</v>
      </c>
      <c r="B17" s="39"/>
      <c r="C17" s="39"/>
      <c r="D17" s="40">
        <v>15082.83</v>
      </c>
    </row>
    <row r="18" spans="1:4" ht="12.75" customHeight="1" x14ac:dyDescent="0.3">
      <c r="A18" s="31"/>
      <c r="B18" s="31"/>
      <c r="C18" s="31"/>
      <c r="D18" s="31"/>
    </row>
    <row r="20" spans="1:4" x14ac:dyDescent="0.3">
      <c r="A20" s="23" t="s">
        <v>42</v>
      </c>
      <c r="B20" s="23"/>
      <c r="C20" s="23"/>
      <c r="D20" s="23"/>
    </row>
  </sheetData>
  <mergeCells count="3">
    <mergeCell ref="A3:D3"/>
    <mergeCell ref="A7:B7"/>
    <mergeCell ref="D8:D9"/>
  </mergeCells>
  <pageMargins left="0.7" right="0.7" top="0.75" bottom="0.75" header="0.3" footer="0.3"/>
  <pageSetup paperSize="9" scale="9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28"/>
  <sheetViews>
    <sheetView workbookViewId="0">
      <selection activeCell="A2" sqref="A2:G2"/>
    </sheetView>
  </sheetViews>
  <sheetFormatPr defaultRowHeight="13.8" x14ac:dyDescent="0.3"/>
  <cols>
    <col min="1" max="1" width="3.44140625" customWidth="1"/>
    <col min="2" max="2" width="9.44140625" customWidth="1"/>
    <col min="4" max="4" width="28" customWidth="1"/>
    <col min="5" max="5" width="36.33203125" customWidth="1"/>
    <col min="6" max="6" width="36.33203125" hidden="1" customWidth="1"/>
    <col min="7" max="7" width="13" customWidth="1"/>
  </cols>
  <sheetData>
    <row r="2" spans="1:7" ht="17.399999999999999" x14ac:dyDescent="0.35">
      <c r="A2" s="82" t="s">
        <v>44</v>
      </c>
      <c r="B2" s="82"/>
      <c r="C2" s="82"/>
      <c r="D2" s="82"/>
      <c r="E2" s="82"/>
      <c r="F2" s="82"/>
      <c r="G2" s="82"/>
    </row>
    <row r="3" spans="1:7" ht="17.399999999999999" x14ac:dyDescent="0.35">
      <c r="A3" s="82" t="s">
        <v>13</v>
      </c>
      <c r="B3" s="82"/>
      <c r="C3" s="82"/>
      <c r="D3" s="82"/>
      <c r="E3" s="82"/>
      <c r="F3" s="82"/>
      <c r="G3" s="82"/>
    </row>
    <row r="4" spans="1:7" ht="17.399999999999999" x14ac:dyDescent="0.35">
      <c r="A4" s="82" t="s">
        <v>43</v>
      </c>
      <c r="B4" s="82"/>
      <c r="C4" s="82"/>
      <c r="D4" s="82"/>
      <c r="E4" s="82"/>
      <c r="F4" s="82"/>
      <c r="G4" s="82"/>
    </row>
    <row r="5" spans="1:7" ht="14.4" thickBot="1" x14ac:dyDescent="0.35"/>
    <row r="6" spans="1:7" ht="43.8" thickBot="1" x14ac:dyDescent="0.35">
      <c r="A6" s="7" t="s">
        <v>0</v>
      </c>
      <c r="B6" s="8" t="s">
        <v>1</v>
      </c>
      <c r="C6" s="9" t="s">
        <v>2</v>
      </c>
      <c r="D6" s="9" t="s">
        <v>9</v>
      </c>
      <c r="E6" s="9" t="s">
        <v>3</v>
      </c>
      <c r="F6" s="10" t="s">
        <v>14</v>
      </c>
      <c r="G6" s="3" t="s">
        <v>10</v>
      </c>
    </row>
    <row r="7" spans="1:7" x14ac:dyDescent="0.3">
      <c r="A7" s="11">
        <v>1</v>
      </c>
      <c r="B7" s="12">
        <v>2016</v>
      </c>
      <c r="C7" s="76" t="s">
        <v>23</v>
      </c>
      <c r="D7" s="77"/>
      <c r="E7" s="78"/>
      <c r="F7" s="15"/>
      <c r="G7" s="16">
        <v>-3000</v>
      </c>
    </row>
    <row r="8" spans="1:7" x14ac:dyDescent="0.3">
      <c r="A8" s="11">
        <v>2</v>
      </c>
      <c r="B8" s="12">
        <v>2016</v>
      </c>
      <c r="C8" s="79" t="s">
        <v>24</v>
      </c>
      <c r="D8" s="80"/>
      <c r="E8" s="81"/>
      <c r="F8" s="15"/>
      <c r="G8" s="16">
        <v>-8190.31</v>
      </c>
    </row>
    <row r="9" spans="1:7" x14ac:dyDescent="0.3">
      <c r="A9" s="11">
        <v>3</v>
      </c>
      <c r="B9" s="12">
        <v>2016</v>
      </c>
      <c r="C9" s="79" t="s">
        <v>25</v>
      </c>
      <c r="D9" s="80"/>
      <c r="E9" s="81"/>
      <c r="F9" s="15"/>
      <c r="G9" s="16">
        <v>-323.23</v>
      </c>
    </row>
    <row r="10" spans="1:7" x14ac:dyDescent="0.3">
      <c r="A10" s="11">
        <v>4</v>
      </c>
      <c r="B10" s="12">
        <v>2016</v>
      </c>
      <c r="C10" s="32" t="s">
        <v>26</v>
      </c>
      <c r="D10" s="33" t="s">
        <v>27</v>
      </c>
      <c r="E10" s="34" t="s">
        <v>28</v>
      </c>
      <c r="F10" s="15"/>
      <c r="G10" s="16">
        <v>1152.3499999999999</v>
      </c>
    </row>
    <row r="11" spans="1:7" x14ac:dyDescent="0.3">
      <c r="A11" s="11">
        <v>5</v>
      </c>
      <c r="B11" s="12"/>
      <c r="C11" s="32" t="s">
        <v>26</v>
      </c>
      <c r="D11" s="33"/>
      <c r="E11" s="34" t="s">
        <v>35</v>
      </c>
      <c r="F11" s="15"/>
      <c r="G11" s="16">
        <v>3234.13</v>
      </c>
    </row>
    <row r="12" spans="1:7" x14ac:dyDescent="0.3">
      <c r="A12" s="11">
        <v>6</v>
      </c>
      <c r="B12" s="12">
        <v>2016</v>
      </c>
      <c r="C12" s="12" t="s">
        <v>29</v>
      </c>
      <c r="D12" s="13" t="s">
        <v>30</v>
      </c>
      <c r="E12" s="14" t="s">
        <v>31</v>
      </c>
      <c r="F12" s="15"/>
      <c r="G12" s="16">
        <v>946.84</v>
      </c>
    </row>
    <row r="13" spans="1:7" x14ac:dyDescent="0.3">
      <c r="A13" s="11">
        <v>7</v>
      </c>
      <c r="B13" s="12">
        <v>2016</v>
      </c>
      <c r="C13" s="12" t="s">
        <v>32</v>
      </c>
      <c r="D13" s="13" t="s">
        <v>19</v>
      </c>
      <c r="E13" s="14" t="s">
        <v>20</v>
      </c>
      <c r="F13" s="15"/>
      <c r="G13" s="16">
        <v>1352</v>
      </c>
    </row>
    <row r="14" spans="1:7" x14ac:dyDescent="0.3">
      <c r="A14" s="11">
        <v>8</v>
      </c>
      <c r="B14" s="12">
        <v>2016</v>
      </c>
      <c r="C14" s="12" t="s">
        <v>32</v>
      </c>
      <c r="D14" s="13"/>
      <c r="E14" s="14" t="s">
        <v>33</v>
      </c>
      <c r="F14" s="15"/>
      <c r="G14" s="16">
        <v>28194</v>
      </c>
    </row>
    <row r="15" spans="1:7" x14ac:dyDescent="0.3">
      <c r="A15" s="11">
        <v>9</v>
      </c>
      <c r="B15" s="12">
        <v>2016</v>
      </c>
      <c r="C15" s="12" t="s">
        <v>15</v>
      </c>
      <c r="D15" s="13" t="s">
        <v>21</v>
      </c>
      <c r="E15" s="14" t="s">
        <v>34</v>
      </c>
      <c r="F15" s="15"/>
      <c r="G15" s="16">
        <v>2603.6999999999998</v>
      </c>
    </row>
    <row r="16" spans="1:7" hidden="1" x14ac:dyDescent="0.3">
      <c r="A16" s="11"/>
      <c r="B16" s="12"/>
      <c r="C16" s="12"/>
      <c r="D16" s="13"/>
      <c r="E16" s="14"/>
      <c r="F16" s="15"/>
      <c r="G16" s="16"/>
    </row>
    <row r="17" spans="1:7" hidden="1" x14ac:dyDescent="0.3">
      <c r="A17" s="11"/>
      <c r="B17" s="12"/>
      <c r="C17" s="12"/>
      <c r="D17" s="13"/>
      <c r="E17" s="14"/>
      <c r="F17" s="15"/>
      <c r="G17" s="16"/>
    </row>
    <row r="18" spans="1:7" hidden="1" x14ac:dyDescent="0.3">
      <c r="A18" s="11"/>
      <c r="B18" s="12"/>
      <c r="C18" s="12"/>
      <c r="D18" s="13"/>
      <c r="E18" s="14"/>
      <c r="F18" s="15"/>
      <c r="G18" s="16"/>
    </row>
    <row r="19" spans="1:7" hidden="1" x14ac:dyDescent="0.3">
      <c r="A19" s="11"/>
      <c r="B19" s="12"/>
      <c r="C19" s="12"/>
      <c r="D19" s="13"/>
      <c r="E19" s="14"/>
      <c r="F19" s="15"/>
      <c r="G19" s="16"/>
    </row>
    <row r="20" spans="1:7" hidden="1" x14ac:dyDescent="0.3">
      <c r="A20" s="11"/>
      <c r="B20" s="12"/>
      <c r="C20" s="12"/>
      <c r="D20" s="13"/>
      <c r="E20" s="14"/>
      <c r="F20" s="15"/>
      <c r="G20" s="16"/>
    </row>
    <row r="21" spans="1:7" x14ac:dyDescent="0.3">
      <c r="A21" s="35">
        <v>10</v>
      </c>
      <c r="B21" s="35">
        <v>2016</v>
      </c>
      <c r="C21" s="35" t="s">
        <v>38</v>
      </c>
      <c r="D21" s="13" t="s">
        <v>36</v>
      </c>
      <c r="E21" s="14" t="s">
        <v>37</v>
      </c>
      <c r="F21" s="14"/>
      <c r="G21" s="36">
        <v>1028</v>
      </c>
    </row>
    <row r="22" spans="1:7" ht="15" thickBot="1" x14ac:dyDescent="0.35">
      <c r="A22" s="17"/>
      <c r="B22" s="83" t="s">
        <v>11</v>
      </c>
      <c r="C22" s="84"/>
      <c r="D22" s="84"/>
      <c r="E22" s="84"/>
      <c r="F22" s="84"/>
      <c r="G22" s="18">
        <f>'[1]июнь 16'!$AN$39+'[1]июнь 16'!$AP$39-[1]декабрь!$AJ$39-[1]декабрь!$AL$39+'[1]июль 16'!$AN$39+'[1]июль 16'!$AP$39</f>
        <v>2681.5824000000011</v>
      </c>
    </row>
    <row r="23" spans="1:7" ht="15" thickBot="1" x14ac:dyDescent="0.35">
      <c r="A23" s="85" t="s">
        <v>12</v>
      </c>
      <c r="B23" s="86"/>
      <c r="C23" s="86"/>
      <c r="D23" s="19"/>
      <c r="E23" s="19"/>
      <c r="F23" s="19"/>
      <c r="G23" s="20">
        <f>SUM(G7:G22)</f>
        <v>29679.062400000003</v>
      </c>
    </row>
    <row r="24" spans="1:7" x14ac:dyDescent="0.3">
      <c r="A24" s="74"/>
      <c r="B24" s="74"/>
      <c r="C24" s="75"/>
      <c r="D24" s="75"/>
      <c r="E24" s="75"/>
      <c r="F24" s="75"/>
      <c r="G24" s="75"/>
    </row>
    <row r="28" spans="1:7" ht="14.4" x14ac:dyDescent="0.3">
      <c r="A28" s="21" t="s">
        <v>42</v>
      </c>
      <c r="B28" s="21"/>
      <c r="C28" s="21"/>
      <c r="D28" s="21"/>
      <c r="E28" s="21"/>
      <c r="F28" s="21"/>
      <c r="G28" s="21"/>
    </row>
  </sheetData>
  <mergeCells count="9">
    <mergeCell ref="A24:G24"/>
    <mergeCell ref="C7:E7"/>
    <mergeCell ref="C8:E8"/>
    <mergeCell ref="C9:E9"/>
    <mergeCell ref="A2:G2"/>
    <mergeCell ref="A3:G3"/>
    <mergeCell ref="A4:G4"/>
    <mergeCell ref="B22:F22"/>
    <mergeCell ref="A23:C23"/>
  </mergeCells>
  <pageMargins left="0.7" right="0.7" top="0.75" bottom="0.75" header="0.3" footer="0.3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5"/>
  <sheetViews>
    <sheetView tabSelected="1" workbookViewId="0">
      <selection activeCell="F16" sqref="F16"/>
    </sheetView>
  </sheetViews>
  <sheetFormatPr defaultRowHeight="13.8" x14ac:dyDescent="0.3"/>
  <cols>
    <col min="1" max="1" width="31" customWidth="1"/>
    <col min="2" max="2" width="26.109375" customWidth="1"/>
    <col min="3" max="3" width="32.33203125" customWidth="1"/>
    <col min="4" max="4" width="23.109375" customWidth="1"/>
  </cols>
  <sheetData>
    <row r="1" spans="1:4" ht="75" customHeight="1" x14ac:dyDescent="0.3">
      <c r="A1" s="87" t="s">
        <v>69</v>
      </c>
      <c r="B1" s="87"/>
      <c r="C1" s="87"/>
      <c r="D1" s="87"/>
    </row>
    <row r="2" spans="1:4" ht="14.4" thickBot="1" x14ac:dyDescent="0.35"/>
    <row r="3" spans="1:4" ht="31.2" x14ac:dyDescent="0.3">
      <c r="A3" s="24"/>
      <c r="B3" s="45" t="s">
        <v>4</v>
      </c>
      <c r="C3" s="45" t="s">
        <v>5</v>
      </c>
      <c r="D3" s="45" t="s">
        <v>6</v>
      </c>
    </row>
    <row r="4" spans="1:4" ht="18.75" customHeight="1" x14ac:dyDescent="0.3">
      <c r="A4" s="46" t="s">
        <v>70</v>
      </c>
      <c r="B4" s="1"/>
      <c r="C4" s="47">
        <v>273848.87</v>
      </c>
      <c r="D4" s="1"/>
    </row>
    <row r="5" spans="1:4" ht="23.25" customHeight="1" x14ac:dyDescent="0.3">
      <c r="A5" s="48" t="s">
        <v>46</v>
      </c>
      <c r="B5" s="49">
        <v>416641.8899999999</v>
      </c>
      <c r="C5" s="49">
        <v>402241.99</v>
      </c>
      <c r="D5" s="50">
        <f>'Р и Срасход2023г.'!F20</f>
        <v>165122.47614000001</v>
      </c>
    </row>
    <row r="6" spans="1:4" ht="27.6" x14ac:dyDescent="0.3">
      <c r="A6" s="2" t="s">
        <v>7</v>
      </c>
      <c r="B6" s="41">
        <v>0</v>
      </c>
      <c r="C6" s="41"/>
      <c r="D6" s="41">
        <v>76448.639999999999</v>
      </c>
    </row>
    <row r="7" spans="1:4" ht="31.5" customHeight="1" thickBot="1" x14ac:dyDescent="0.35">
      <c r="A7" s="2" t="s">
        <v>8</v>
      </c>
      <c r="B7" s="41">
        <v>0</v>
      </c>
      <c r="C7" s="41"/>
      <c r="D7" s="50">
        <v>27521.510400000003</v>
      </c>
    </row>
    <row r="8" spans="1:4" ht="15" thickBot="1" x14ac:dyDescent="0.35">
      <c r="A8" s="51" t="s">
        <v>47</v>
      </c>
      <c r="B8" s="52">
        <f>SUM(B5:B7)</f>
        <v>416641.8899999999</v>
      </c>
      <c r="C8" s="52">
        <f>SUM(C4:C7)</f>
        <v>676090.86</v>
      </c>
      <c r="D8" s="42">
        <f>SUM(D5:D7)</f>
        <v>269092.62654000003</v>
      </c>
    </row>
    <row r="10" spans="1:4" ht="15.6" hidden="1" x14ac:dyDescent="0.3">
      <c r="A10" s="88" t="s">
        <v>48</v>
      </c>
      <c r="B10" s="88"/>
      <c r="C10" s="88"/>
      <c r="D10" s="53">
        <v>118399.74875999996</v>
      </c>
    </row>
    <row r="11" spans="1:4" ht="14.4" x14ac:dyDescent="0.3">
      <c r="A11" s="89" t="s">
        <v>71</v>
      </c>
      <c r="B11" s="89"/>
      <c r="C11" s="89"/>
      <c r="D11" s="43">
        <f>C8-D8</f>
        <v>406998.23345999996</v>
      </c>
    </row>
    <row r="13" spans="1:4" x14ac:dyDescent="0.3">
      <c r="A13" s="90" t="s">
        <v>72</v>
      </c>
      <c r="B13" s="90"/>
      <c r="C13" s="90"/>
      <c r="D13" s="44">
        <v>84932.72</v>
      </c>
    </row>
    <row r="14" spans="1:4" ht="15.6" x14ac:dyDescent="0.3">
      <c r="A14" s="31"/>
      <c r="B14" s="31"/>
      <c r="C14" s="31"/>
      <c r="D14" s="31"/>
    </row>
    <row r="15" spans="1:4" ht="12.75" customHeight="1" x14ac:dyDescent="0.3">
      <c r="A15" s="91"/>
      <c r="B15" s="91"/>
      <c r="C15" s="91"/>
      <c r="D15" s="23"/>
    </row>
  </sheetData>
  <mergeCells count="5">
    <mergeCell ref="A1:D1"/>
    <mergeCell ref="A10:C10"/>
    <mergeCell ref="A11:C11"/>
    <mergeCell ref="A13:C13"/>
    <mergeCell ref="A15:C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4"/>
  <sheetViews>
    <sheetView workbookViewId="0">
      <selection activeCell="A22" sqref="A22:E23"/>
    </sheetView>
  </sheetViews>
  <sheetFormatPr defaultRowHeight="13.8" x14ac:dyDescent="0.3"/>
  <cols>
    <col min="1" max="1" width="4.5546875" customWidth="1"/>
    <col min="3" max="3" width="10.33203125" customWidth="1"/>
    <col min="4" max="4" width="25.33203125" customWidth="1"/>
    <col min="5" max="5" width="40.88671875" customWidth="1"/>
    <col min="6" max="6" width="17.109375" customWidth="1"/>
    <col min="7" max="7" width="0" hidden="1" customWidth="1"/>
    <col min="8" max="8" width="2.5546875" hidden="1" customWidth="1"/>
  </cols>
  <sheetData>
    <row r="1" spans="1:8" ht="60.75" customHeight="1" thickBot="1" x14ac:dyDescent="0.35">
      <c r="A1" s="97" t="s">
        <v>73</v>
      </c>
      <c r="B1" s="97"/>
      <c r="C1" s="97"/>
      <c r="D1" s="97"/>
      <c r="E1" s="97"/>
      <c r="F1" s="97"/>
      <c r="G1" s="97"/>
      <c r="H1" s="97"/>
    </row>
    <row r="2" spans="1:8" ht="15.6" x14ac:dyDescent="0.3">
      <c r="A2" s="98" t="s">
        <v>0</v>
      </c>
      <c r="B2" s="100" t="s">
        <v>54</v>
      </c>
      <c r="C2" s="100" t="s">
        <v>55</v>
      </c>
      <c r="D2" s="100" t="s">
        <v>56</v>
      </c>
      <c r="E2" s="100" t="s">
        <v>57</v>
      </c>
      <c r="F2" s="100" t="s">
        <v>58</v>
      </c>
      <c r="G2" s="102" t="s">
        <v>49</v>
      </c>
      <c r="H2" s="103"/>
    </row>
    <row r="3" spans="1:8" ht="16.2" thickBot="1" x14ac:dyDescent="0.35">
      <c r="A3" s="99"/>
      <c r="B3" s="101"/>
      <c r="C3" s="101"/>
      <c r="D3" s="101"/>
      <c r="E3" s="101"/>
      <c r="F3" s="101"/>
      <c r="G3" s="54" t="s">
        <v>50</v>
      </c>
      <c r="H3" s="55" t="s">
        <v>51</v>
      </c>
    </row>
    <row r="4" spans="1:8" ht="12.75" customHeight="1" x14ac:dyDescent="0.3">
      <c r="A4" s="59">
        <v>1</v>
      </c>
      <c r="B4" s="59">
        <v>2023</v>
      </c>
      <c r="C4" s="59" t="s">
        <v>60</v>
      </c>
      <c r="D4" s="60" t="s">
        <v>74</v>
      </c>
      <c r="E4" s="60" t="s">
        <v>75</v>
      </c>
      <c r="F4" s="66">
        <v>1945</v>
      </c>
      <c r="G4" s="57"/>
      <c r="H4" s="58"/>
    </row>
    <row r="5" spans="1:8" ht="12.75" customHeight="1" x14ac:dyDescent="0.3">
      <c r="A5" s="59">
        <v>2</v>
      </c>
      <c r="B5" s="59">
        <v>2023</v>
      </c>
      <c r="C5" s="59" t="s">
        <v>29</v>
      </c>
      <c r="D5" s="60" t="s">
        <v>59</v>
      </c>
      <c r="E5" s="60" t="s">
        <v>20</v>
      </c>
      <c r="F5" s="66">
        <v>3946</v>
      </c>
      <c r="G5" s="57"/>
      <c r="H5" s="58"/>
    </row>
    <row r="6" spans="1:8" ht="12.75" customHeight="1" x14ac:dyDescent="0.3">
      <c r="A6" s="59">
        <v>3</v>
      </c>
      <c r="B6" s="59">
        <v>2023</v>
      </c>
      <c r="C6" s="59" t="s">
        <v>29</v>
      </c>
      <c r="D6" s="60" t="s">
        <v>76</v>
      </c>
      <c r="E6" s="60" t="s">
        <v>61</v>
      </c>
      <c r="F6" s="66">
        <v>6969</v>
      </c>
      <c r="G6" s="57"/>
      <c r="H6" s="58"/>
    </row>
    <row r="7" spans="1:8" ht="12.75" customHeight="1" x14ac:dyDescent="0.3">
      <c r="A7" s="59">
        <v>4</v>
      </c>
      <c r="B7" s="59">
        <v>2023</v>
      </c>
      <c r="C7" s="59" t="s">
        <v>29</v>
      </c>
      <c r="D7" s="60" t="s">
        <v>62</v>
      </c>
      <c r="E7" s="60" t="s">
        <v>77</v>
      </c>
      <c r="F7" s="66">
        <v>601</v>
      </c>
      <c r="G7" s="57"/>
      <c r="H7" s="58"/>
    </row>
    <row r="8" spans="1:8" ht="12.75" customHeight="1" x14ac:dyDescent="0.3">
      <c r="A8" s="59">
        <v>5</v>
      </c>
      <c r="B8" s="59">
        <v>2023</v>
      </c>
      <c r="C8" s="59" t="s">
        <v>15</v>
      </c>
      <c r="D8" s="60" t="s">
        <v>59</v>
      </c>
      <c r="E8" s="60" t="s">
        <v>20</v>
      </c>
      <c r="F8" s="66">
        <v>7824</v>
      </c>
      <c r="G8" s="57"/>
      <c r="H8" s="58"/>
    </row>
    <row r="9" spans="1:8" ht="12.75" customHeight="1" x14ac:dyDescent="0.3">
      <c r="A9" s="59">
        <v>6</v>
      </c>
      <c r="B9" s="59">
        <v>2023</v>
      </c>
      <c r="C9" s="59" t="s">
        <v>15</v>
      </c>
      <c r="D9" s="60" t="s">
        <v>63</v>
      </c>
      <c r="E9" s="60" t="s">
        <v>64</v>
      </c>
      <c r="F9" s="66">
        <v>43372</v>
      </c>
      <c r="G9" s="57"/>
      <c r="H9" s="58"/>
    </row>
    <row r="10" spans="1:8" ht="12.75" customHeight="1" x14ac:dyDescent="0.3">
      <c r="A10" s="59">
        <v>7</v>
      </c>
      <c r="B10" s="59">
        <v>2023</v>
      </c>
      <c r="C10" s="59" t="s">
        <v>15</v>
      </c>
      <c r="D10" s="60" t="s">
        <v>78</v>
      </c>
      <c r="E10" s="60" t="s">
        <v>79</v>
      </c>
      <c r="F10" s="66">
        <v>7025</v>
      </c>
      <c r="G10" s="57"/>
      <c r="H10" s="58"/>
    </row>
    <row r="11" spans="1:8" ht="12.75" customHeight="1" x14ac:dyDescent="0.3">
      <c r="A11" s="59">
        <v>8</v>
      </c>
      <c r="B11" s="59">
        <v>2023</v>
      </c>
      <c r="C11" s="59" t="s">
        <v>80</v>
      </c>
      <c r="D11" s="60" t="s">
        <v>59</v>
      </c>
      <c r="E11" s="60" t="s">
        <v>20</v>
      </c>
      <c r="F11" s="66">
        <v>4085</v>
      </c>
      <c r="G11" s="57"/>
      <c r="H11" s="58"/>
    </row>
    <row r="12" spans="1:8" ht="12.75" customHeight="1" x14ac:dyDescent="0.3">
      <c r="A12" s="59">
        <v>9</v>
      </c>
      <c r="B12" s="59">
        <v>2023</v>
      </c>
      <c r="C12" s="59" t="s">
        <v>80</v>
      </c>
      <c r="D12" s="60" t="s">
        <v>81</v>
      </c>
      <c r="E12" s="60" t="s">
        <v>82</v>
      </c>
      <c r="F12" s="66">
        <v>11636</v>
      </c>
      <c r="G12" s="57"/>
      <c r="H12" s="58"/>
    </row>
    <row r="13" spans="1:8" ht="12.75" customHeight="1" x14ac:dyDescent="0.3">
      <c r="A13" s="59">
        <v>10</v>
      </c>
      <c r="B13" s="59">
        <v>2023</v>
      </c>
      <c r="C13" s="59" t="s">
        <v>65</v>
      </c>
      <c r="D13" s="60" t="s">
        <v>59</v>
      </c>
      <c r="E13" s="60" t="s">
        <v>83</v>
      </c>
      <c r="F13" s="66">
        <v>13057</v>
      </c>
      <c r="G13" s="57"/>
      <c r="H13" s="58"/>
    </row>
    <row r="14" spans="1:8" ht="12.75" customHeight="1" x14ac:dyDescent="0.3">
      <c r="A14" s="59">
        <v>11</v>
      </c>
      <c r="B14" s="59">
        <v>2023</v>
      </c>
      <c r="C14" s="59" t="s">
        <v>66</v>
      </c>
      <c r="D14" s="60" t="s">
        <v>62</v>
      </c>
      <c r="E14" s="60" t="s">
        <v>84</v>
      </c>
      <c r="F14" s="66">
        <v>25873</v>
      </c>
      <c r="G14" s="57"/>
      <c r="H14" s="58"/>
    </row>
    <row r="15" spans="1:8" ht="12.75" customHeight="1" x14ac:dyDescent="0.3">
      <c r="A15" s="59">
        <v>12</v>
      </c>
      <c r="B15" s="59">
        <v>2023</v>
      </c>
      <c r="C15" s="59" t="s">
        <v>66</v>
      </c>
      <c r="D15" s="60" t="s">
        <v>59</v>
      </c>
      <c r="E15" s="60" t="s">
        <v>85</v>
      </c>
      <c r="F15" s="66">
        <v>7460</v>
      </c>
      <c r="G15" s="57"/>
      <c r="H15" s="58"/>
    </row>
    <row r="16" spans="1:8" ht="12.75" customHeight="1" x14ac:dyDescent="0.3">
      <c r="A16" s="59">
        <v>13</v>
      </c>
      <c r="B16" s="59">
        <v>2023</v>
      </c>
      <c r="C16" s="59" t="s">
        <v>67</v>
      </c>
      <c r="D16" s="60"/>
      <c r="E16" s="60" t="s">
        <v>86</v>
      </c>
      <c r="F16" s="66">
        <v>8000</v>
      </c>
      <c r="G16" s="57"/>
      <c r="H16" s="58"/>
    </row>
    <row r="17" spans="1:8" ht="12.75" customHeight="1" x14ac:dyDescent="0.3">
      <c r="A17" s="59">
        <v>14</v>
      </c>
      <c r="B17" s="59">
        <v>2023</v>
      </c>
      <c r="C17" s="59" t="s">
        <v>67</v>
      </c>
      <c r="D17" s="60"/>
      <c r="E17" s="60" t="s">
        <v>68</v>
      </c>
      <c r="F17" s="66">
        <v>1169</v>
      </c>
      <c r="G17" s="57"/>
      <c r="H17" s="58"/>
    </row>
    <row r="18" spans="1:8" ht="12.75" customHeight="1" x14ac:dyDescent="0.3">
      <c r="A18" s="59"/>
      <c r="B18" s="59"/>
      <c r="C18" s="59"/>
      <c r="D18" s="60"/>
      <c r="E18" s="60"/>
      <c r="F18" s="66"/>
      <c r="G18" s="69"/>
      <c r="H18" s="69"/>
    </row>
    <row r="19" spans="1:8" ht="14.4" thickBot="1" x14ac:dyDescent="0.35">
      <c r="A19" s="92" t="s">
        <v>52</v>
      </c>
      <c r="B19" s="92"/>
      <c r="C19" s="92"/>
      <c r="D19" s="92"/>
      <c r="E19" s="92"/>
      <c r="F19" s="67">
        <v>22160.476140000002</v>
      </c>
      <c r="G19" s="68"/>
      <c r="H19" s="68"/>
    </row>
    <row r="20" spans="1:8" ht="14.4" thickBot="1" x14ac:dyDescent="0.35">
      <c r="A20" s="93" t="s">
        <v>53</v>
      </c>
      <c r="B20" s="94"/>
      <c r="C20" s="94"/>
      <c r="D20" s="94"/>
      <c r="E20" s="94"/>
      <c r="F20" s="61">
        <f>SUM(F4:F19)</f>
        <v>165122.47614000001</v>
      </c>
      <c r="G20" s="95"/>
      <c r="H20" s="96"/>
    </row>
    <row r="21" spans="1:8" ht="14.4" x14ac:dyDescent="0.3">
      <c r="A21" s="62"/>
      <c r="B21" s="62"/>
      <c r="C21" s="62"/>
      <c r="D21" s="62"/>
      <c r="E21" s="62"/>
      <c r="F21" s="63"/>
      <c r="G21" s="56"/>
      <c r="H21" s="56"/>
    </row>
    <row r="22" spans="1:8" x14ac:dyDescent="0.3">
      <c r="A22" s="64"/>
      <c r="B22" s="64"/>
      <c r="C22" s="64"/>
      <c r="D22" s="64"/>
      <c r="E22" s="64"/>
      <c r="F22" s="65"/>
    </row>
    <row r="23" spans="1:8" x14ac:dyDescent="0.3">
      <c r="A23" s="65"/>
      <c r="B23" s="65"/>
      <c r="C23" s="65"/>
      <c r="D23" s="65"/>
      <c r="E23" s="65"/>
      <c r="F23" s="65"/>
    </row>
    <row r="24" spans="1:8" ht="12.75" customHeight="1" x14ac:dyDescent="0.3"/>
  </sheetData>
  <mergeCells count="11">
    <mergeCell ref="A19:E19"/>
    <mergeCell ref="A20:E20"/>
    <mergeCell ref="G20:H20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сод. жилья</vt:lpstr>
      <vt:lpstr>расход по дому ТО</vt:lpstr>
      <vt:lpstr>Р И С отчет2023г.</vt:lpstr>
      <vt:lpstr>Р и Срасход2023г.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2024-03-25T09:09:57Z</cp:lastPrinted>
  <dcterms:created xsi:type="dcterms:W3CDTF">2015-02-24T21:57:31Z</dcterms:created>
  <dcterms:modified xsi:type="dcterms:W3CDTF">2024-03-26T09:52:11Z</dcterms:modified>
</cp:coreProperties>
</file>