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2578156-8FAC-4D98-AECE-11F116FBBECE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" sheetId="9" r:id="rId3"/>
    <sheet name="Р И Срасход 2023г." sheetId="10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C9" i="9" l="1"/>
  <c r="F12" i="10"/>
  <c r="D6" i="9" l="1"/>
  <c r="D9" i="9" l="1"/>
  <c r="D12" i="9" s="1"/>
  <c r="B9" i="9"/>
  <c r="F9" i="3" l="1"/>
  <c r="H9" i="3" s="1"/>
  <c r="N9" i="3" s="1"/>
  <c r="D10" i="5"/>
  <c r="D9" i="5"/>
  <c r="AE9" i="3"/>
  <c r="AG9" i="3" s="1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G16" i="5" l="1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<sst xmlns="http://schemas.openxmlformats.org/spreadsheetml/2006/main" count="138" uniqueCount="107">
  <si>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</si>
  <si>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</si>
  <si>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</si>
  <si>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</si>
  <si>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</si>
  <si>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</si>
  <si>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</si>
  <si>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</si>
  <si>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</si>
  <si>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</si>
  <si>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</si>
  <si>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</si>
  <si>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</si>
  <si>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</si>
  <si>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</si>
  <si>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</si>
  <si>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</si>
  <si>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</si>
  <si>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</si>
  <si>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</si>
  <si>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</si>
  <si>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</si>
  <si>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</si>
  <si>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</si>
  <si>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</si>
  <si>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</si>
  <si>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</si>
  <si>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</si>
  <si>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</si>
  <si>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</si>
  <si>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</si>
  <si>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</si>
  <si>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</si>
  <si>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</si>
  <si>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</si>
  <si>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</si>
  <si>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</si>
  <si>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</si>
  <si>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</si>
  <si>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</si>
  <si>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</si>
  <si>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</si>
  <si>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</si>
  <si>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</si>
  <si>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</si>
  <si>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</si>
  <si>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</si>
  <si>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</si>
  <si>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</si>
  <si>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</si>
  <si>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</si>
  <si>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</si>
  <si>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</si>
  <si>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</si>
  <si>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</si>
  <si>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</si>
  <si>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</si>
  <si>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</si>
  <si>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</si>
  <si>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</si>
  <si>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</si>
  <si>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</si>
  <si>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</si>
  <si>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</si>
  <si>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</si>
  <si>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</si>
  <si>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</si>
  <si>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</si>
  <si>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</si>
  <si>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</si>
  <si>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</si>
  <si>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</si>
  <si>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</si>
  <si>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</si>
  <si>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</si>
  <si>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</si>
  <si>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</si>
  <si>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</si>
  <si>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</si>
  <si>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</si>
  <si>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</si>
  <si>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</si>
  <si>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</si>
  <si>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Содержание и Ремонт жилья</t>
  </si>
  <si>
    <t>Общая задолженность по всем статьям  на 01.08.2015 г. состовляет: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</si>
  <si>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</si>
  <si>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</si>
  <si>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</si>
  <si>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</si>
  <si>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</si>
  <si>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</si>
  <si>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</si>
  <si>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</si>
  <si>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июнь</t>
  </si>
  <si>
    <t>территория</t>
  </si>
  <si>
    <t>покос травы</t>
  </si>
  <si>
    <t>август</t>
  </si>
  <si>
    <t>ноябрь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</si>
  <si>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 Свободы, 3</t>
  </si>
  <si>
    <t>Переходящее сальдо на 01.01.2023г.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</si>
  <si>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</si>
  <si>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</si>
  <si>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01.01.2023г по 31.12.2023 г по адресу  ул. Свободы, 3</t>
  </si>
  <si>
    <t>апрель</t>
  </si>
  <si>
    <t>периодическая проверка общедомовых вентканалов</t>
  </si>
  <si>
    <t>декабрь</t>
  </si>
  <si>
    <t>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</si>
</sst>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/>
    <xf numFmtId="0" fontId="9" fillId="0" borderId="0" xfId="0" applyFont="1"/>
    <xf numFmtId="4" fontId="0" fillId="0" borderId="3" xfId="0" applyNumberFormat="1" applyBorder="1"/>
    <xf numFmtId="4" fontId="4" fillId="0" borderId="12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9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34" xfId="0" applyNumberFormat="1" applyFont="1" applyBorder="1"/>
    <xf numFmtId="2" fontId="5" fillId="0" borderId="0" xfId="0" applyNumberFormat="1" applyFont="1" applyAlignment="1">
      <alignment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4" fontId="16" fillId="0" borderId="4" xfId="0" applyNumberFormat="1" applyFont="1" applyBorder="1"/>
    <xf numFmtId="4" fontId="17" fillId="0" borderId="12" xfId="0" applyNumberFormat="1" applyFont="1" applyBorder="1"/>
    <xf numFmtId="0" fontId="16" fillId="0" borderId="0" xfId="0" applyFont="1"/>
    <xf numFmtId="4" fontId="16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5" fillId="0" borderId="1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T1" workbookViewId="0">
      <selection activeCell="AH11" sqref="AH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21</v>
      </c>
      <c r="B2" s="14" t="s">
        <v>22</v>
      </c>
      <c r="C2" s="14" t="s">
        <v>23</v>
      </c>
      <c r="D2" s="14" t="s">
        <v>25</v>
      </c>
      <c r="E2" s="16" t="s">
        <v>32</v>
      </c>
      <c r="F2" s="14" t="s">
        <v>24</v>
      </c>
      <c r="G2" s="14" t="s">
        <v>26</v>
      </c>
      <c r="H2" s="16" t="s">
        <v>33</v>
      </c>
      <c r="I2" s="14" t="s">
        <v>27</v>
      </c>
      <c r="J2" s="14" t="s">
        <v>28</v>
      </c>
      <c r="K2" s="14" t="s">
        <v>50</v>
      </c>
      <c r="L2" s="14" t="s">
        <v>29</v>
      </c>
      <c r="M2" s="16" t="s">
        <v>30</v>
      </c>
      <c r="N2" s="16" t="s">
        <v>31</v>
      </c>
      <c r="O2" s="14" t="s">
        <v>34</v>
      </c>
      <c r="P2" s="14" t="s">
        <v>35</v>
      </c>
      <c r="Q2" s="14" t="s">
        <v>36</v>
      </c>
      <c r="R2" s="14" t="s">
        <v>37</v>
      </c>
      <c r="S2" s="14" t="s">
        <v>38</v>
      </c>
      <c r="T2" s="14" t="s">
        <v>39</v>
      </c>
      <c r="U2" s="14" t="s">
        <v>40</v>
      </c>
      <c r="V2" s="14" t="s">
        <v>41</v>
      </c>
      <c r="W2" s="14" t="s">
        <v>42</v>
      </c>
      <c r="X2" s="14" t="s">
        <v>43</v>
      </c>
      <c r="Y2" s="14" t="s">
        <v>44</v>
      </c>
      <c r="Z2" s="14" t="s">
        <v>45</v>
      </c>
      <c r="AA2" s="14" t="s">
        <v>46</v>
      </c>
      <c r="AB2" s="14" t="s">
        <v>47</v>
      </c>
      <c r="AC2" s="14" t="s">
        <v>48</v>
      </c>
      <c r="AD2" s="15" t="s">
        <v>49</v>
      </c>
      <c r="AE2" s="14" t="s">
        <v>51</v>
      </c>
      <c r="AF2" s="14" t="s">
        <v>25</v>
      </c>
      <c r="AG2" s="16" t="s">
        <v>32</v>
      </c>
      <c r="AH2" s="14" t="s">
        <v>52</v>
      </c>
      <c r="AI2" s="14" t="s">
        <v>26</v>
      </c>
      <c r="AJ2" s="16" t="s">
        <v>33</v>
      </c>
      <c r="AK2" s="16" t="s">
        <v>71</v>
      </c>
      <c r="AL2" s="16" t="s">
        <v>31</v>
      </c>
    </row>
    <row r="3" spans="1:38" x14ac:dyDescent="0.3">
      <c r="A3" s="12" t="s">
        <v>74</v>
      </c>
      <c r="B3" s="5">
        <v>757.57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48">
        <f>AB3*1.5%</f>
        <v>0</v>
      </c>
      <c r="AL3" s="19">
        <f>AJ3*1.5%</f>
        <v>0</v>
      </c>
    </row>
    <row r="4" spans="1:38" x14ac:dyDescent="0.3">
      <c r="A4" s="12" t="s">
        <v>74</v>
      </c>
      <c r="B4" s="5">
        <v>757.57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48">
        <f t="shared" ref="AK4:AK14" si="6">AB4*1.5%</f>
        <v>0</v>
      </c>
      <c r="AL4" s="19">
        <f t="shared" ref="AL4:AL14" si="7">AJ4*1.5%</f>
        <v>0</v>
      </c>
    </row>
    <row r="5" spans="1:38" x14ac:dyDescent="0.3">
      <c r="A5" s="12" t="s">
        <v>74</v>
      </c>
      <c r="B5" s="5">
        <v>757.57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48">
        <f t="shared" si="6"/>
        <v>0</v>
      </c>
      <c r="AL5" s="19">
        <f t="shared" si="7"/>
        <v>0</v>
      </c>
    </row>
    <row r="6" spans="1:38" x14ac:dyDescent="0.3">
      <c r="A6" s="12" t="s">
        <v>74</v>
      </c>
      <c r="B6" s="5">
        <v>757.57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48">
        <f t="shared" si="6"/>
        <v>0</v>
      </c>
      <c r="AL6" s="19">
        <f t="shared" si="7"/>
        <v>0</v>
      </c>
    </row>
    <row r="7" spans="1:38" x14ac:dyDescent="0.3">
      <c r="A7" s="12" t="s">
        <v>74</v>
      </c>
      <c r="B7" s="5">
        <v>757.57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48">
        <f t="shared" si="6"/>
        <v>0</v>
      </c>
      <c r="AL7" s="19">
        <f t="shared" si="7"/>
        <v>0</v>
      </c>
    </row>
    <row r="8" spans="1:38" x14ac:dyDescent="0.3">
      <c r="A8" s="12" t="s">
        <v>74</v>
      </c>
      <c r="B8" s="5">
        <v>757.57</v>
      </c>
      <c r="C8" s="2">
        <v>2765.15</v>
      </c>
      <c r="D8" s="2">
        <v>0</v>
      </c>
      <c r="E8" s="17">
        <f t="shared" si="0"/>
        <v>2765.15</v>
      </c>
      <c r="F8" s="2">
        <v>198.93</v>
      </c>
      <c r="G8" s="2">
        <v>0</v>
      </c>
      <c r="H8" s="17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7">
        <f t="shared" si="4"/>
        <v>3166.62</v>
      </c>
      <c r="AH8" s="2">
        <v>227.81</v>
      </c>
      <c r="AI8" s="2">
        <v>0</v>
      </c>
      <c r="AJ8" s="17">
        <f t="shared" si="5"/>
        <v>227.81</v>
      </c>
      <c r="AK8" s="48">
        <f t="shared" si="6"/>
        <v>0.66225000000000001</v>
      </c>
      <c r="AL8" s="19">
        <f t="shared" si="7"/>
        <v>3.4171499999999999</v>
      </c>
    </row>
    <row r="9" spans="1:38" x14ac:dyDescent="0.3">
      <c r="A9" s="12" t="s">
        <v>74</v>
      </c>
      <c r="B9" s="5">
        <v>757.57</v>
      </c>
      <c r="C9" s="2">
        <v>0</v>
      </c>
      <c r="D9" s="2">
        <v>0</v>
      </c>
      <c r="E9" s="17">
        <f t="shared" si="0"/>
        <v>0</v>
      </c>
      <c r="F9" s="2">
        <f>2355.25-7.17</f>
        <v>2348.08</v>
      </c>
      <c r="G9" s="2">
        <v>0</v>
      </c>
      <c r="H9" s="17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7">
        <f t="shared" si="4"/>
        <v>2693.99</v>
      </c>
      <c r="AH9" s="2">
        <v>3961.8</v>
      </c>
      <c r="AI9" s="2">
        <v>0</v>
      </c>
      <c r="AJ9" s="17">
        <f t="shared" si="5"/>
        <v>3961.8</v>
      </c>
      <c r="AK9" s="48">
        <f t="shared" si="6"/>
        <v>11.42985</v>
      </c>
      <c r="AL9" s="19">
        <f t="shared" si="7"/>
        <v>59.427</v>
      </c>
    </row>
    <row r="10" spans="1:38" x14ac:dyDescent="0.3">
      <c r="A10" s="12" t="s">
        <v>74</v>
      </c>
      <c r="B10" s="5">
        <v>757.57</v>
      </c>
      <c r="C10" s="2">
        <v>0</v>
      </c>
      <c r="D10" s="2">
        <v>0</v>
      </c>
      <c r="E10" s="17">
        <f t="shared" si="0"/>
        <v>0</v>
      </c>
      <c r="F10" s="2">
        <v>152.57</v>
      </c>
      <c r="G10" s="2">
        <v>0</v>
      </c>
      <c r="H10" s="17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7">
        <f t="shared" si="4"/>
        <v>6075.74</v>
      </c>
      <c r="AH10" s="2">
        <v>2296.17</v>
      </c>
      <c r="AI10" s="2"/>
      <c r="AJ10" s="17">
        <f t="shared" si="5"/>
        <v>2296.17</v>
      </c>
      <c r="AK10" s="48">
        <f t="shared" si="6"/>
        <v>10.6593</v>
      </c>
      <c r="AL10" s="19">
        <f t="shared" si="7"/>
        <v>34.442549999999997</v>
      </c>
    </row>
    <row r="11" spans="1:38" x14ac:dyDescent="0.3">
      <c r="A11" s="12" t="s">
        <v>74</v>
      </c>
      <c r="B11" s="5">
        <v>757.57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48">
        <f t="shared" si="6"/>
        <v>0</v>
      </c>
      <c r="AL11" s="19">
        <f t="shared" si="7"/>
        <v>0</v>
      </c>
    </row>
    <row r="12" spans="1:38" x14ac:dyDescent="0.3">
      <c r="A12" s="12" t="s">
        <v>74</v>
      </c>
      <c r="B12" s="5">
        <v>757.57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8">
        <f t="shared" si="6"/>
        <v>0</v>
      </c>
      <c r="AL12" s="19">
        <f t="shared" si="7"/>
        <v>0</v>
      </c>
    </row>
    <row r="13" spans="1:38" x14ac:dyDescent="0.3">
      <c r="A13" s="12" t="s">
        <v>74</v>
      </c>
      <c r="B13" s="5">
        <v>757.57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8">
        <f t="shared" si="6"/>
        <v>0</v>
      </c>
      <c r="AL13" s="19">
        <f t="shared" si="7"/>
        <v>0</v>
      </c>
    </row>
    <row r="14" spans="1:38" ht="14.4" thickBot="1" x14ac:dyDescent="0.35">
      <c r="A14" s="12" t="s">
        <v>74</v>
      </c>
      <c r="B14" s="5">
        <v>757.57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48">
        <f t="shared" si="6"/>
        <v>0</v>
      </c>
      <c r="AL14" s="19">
        <f t="shared" si="7"/>
        <v>0</v>
      </c>
    </row>
    <row r="15" spans="1:38" ht="14.4" thickBot="1" x14ac:dyDescent="0.35">
      <c r="A15" s="10" t="s">
        <v>20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8">
        <f t="shared" si="8"/>
        <v>2765.15</v>
      </c>
      <c r="F15" s="9">
        <f t="shared" si="8"/>
        <v>2699.58</v>
      </c>
      <c r="G15" s="9">
        <f t="shared" si="8"/>
        <v>0</v>
      </c>
      <c r="H15" s="18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8">
        <f>SUM(AG3:AG14)</f>
        <v>11936.349999999999</v>
      </c>
      <c r="AH15" s="9">
        <f>SUM(AH3:AH14)</f>
        <v>6485.7800000000007</v>
      </c>
      <c r="AI15" s="9"/>
      <c r="AJ15" s="18">
        <f>SUM(AJ3:AJ14)</f>
        <v>6485.7800000000007</v>
      </c>
      <c r="AK15" s="18">
        <f t="shared" ref="AK15" si="10">SUM(AK3:AK14)</f>
        <v>22.7514</v>
      </c>
      <c r="AL15" s="20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B19" sqref="B19:E19"/>
    </sheetView>
  </sheetViews>
  <sheetFormatPr defaultRowHeight="13.8" x14ac:dyDescent="0.3"/>
  <cols>
    <col min="2" max="2" width="31.109375" customWidth="1"/>
    <col min="3" max="3" width="20.109375" customWidth="1"/>
    <col min="4" max="4" width="20.44140625" customWidth="1"/>
    <col min="5" max="5" width="17.6640625" customWidth="1"/>
  </cols>
  <sheetData>
    <row r="2" spans="2:8" ht="51.75" customHeight="1" x14ac:dyDescent="0.5">
      <c r="B2" s="91" t="s">
        <v>12</v>
      </c>
      <c r="C2" s="91"/>
      <c r="D2" s="91"/>
      <c r="E2" s="91"/>
    </row>
    <row r="3" spans="2:8" ht="26.25" customHeight="1" x14ac:dyDescent="0.45">
      <c r="B3" s="90" t="s">
        <v>79</v>
      </c>
      <c r="C3" s="90"/>
      <c r="D3" s="90"/>
      <c r="E3" s="90"/>
      <c r="F3" s="1"/>
      <c r="G3" s="1"/>
      <c r="H3" s="1"/>
    </row>
    <row r="4" spans="2:8" ht="30" customHeight="1" thickBot="1" x14ac:dyDescent="0.35">
      <c r="B4" s="90"/>
      <c r="C4" s="90"/>
      <c r="D4" s="90"/>
      <c r="E4" s="90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3">
      <c r="B6" s="50" t="s">
        <v>83</v>
      </c>
      <c r="C6" s="51" t="e">
        <f>#REF!</f>
        <v>#REF!</v>
      </c>
      <c r="D6" s="51" t="e">
        <f>#REF!</f>
        <v>#REF!</v>
      </c>
      <c r="E6" s="62" t="e">
        <f>#REF!</f>
        <v>#REF!</v>
      </c>
    </row>
    <row r="7" spans="2:8" ht="27.6" x14ac:dyDescent="0.3">
      <c r="B7" s="52" t="s">
        <v>1</v>
      </c>
      <c r="C7" s="2">
        <f>'отчет сод. жилья'!B22</f>
        <v>1333.33</v>
      </c>
      <c r="D7" s="21">
        <f>'отчет сод. жилья'!C22</f>
        <v>885.06</v>
      </c>
      <c r="E7" s="63">
        <f>'отчет сод. жилья'!G24</f>
        <v>885.06</v>
      </c>
    </row>
    <row r="8" spans="2:8" ht="41.4" x14ac:dyDescent="0.3">
      <c r="B8" s="52" t="s">
        <v>2</v>
      </c>
      <c r="C8" s="2">
        <v>0</v>
      </c>
      <c r="D8" s="2">
        <v>0</v>
      </c>
      <c r="E8" s="53">
        <v>0</v>
      </c>
    </row>
    <row r="9" spans="2:8" x14ac:dyDescent="0.3">
      <c r="B9" s="52" t="s">
        <v>3</v>
      </c>
      <c r="C9" s="2">
        <v>0</v>
      </c>
      <c r="D9" s="2">
        <v>0</v>
      </c>
      <c r="E9" s="53">
        <v>0</v>
      </c>
    </row>
    <row r="10" spans="2:8" x14ac:dyDescent="0.3">
      <c r="B10" s="52" t="s">
        <v>4</v>
      </c>
      <c r="C10" s="2">
        <f>'выборка 15'!U15</f>
        <v>0</v>
      </c>
      <c r="D10" s="2">
        <v>0</v>
      </c>
      <c r="E10" s="53">
        <v>0</v>
      </c>
    </row>
    <row r="11" spans="2:8" x14ac:dyDescent="0.3">
      <c r="B11" s="52" t="s">
        <v>5</v>
      </c>
      <c r="C11" s="2">
        <f>'выборка 15'!W15</f>
        <v>0</v>
      </c>
      <c r="D11" s="2">
        <v>0</v>
      </c>
      <c r="E11" s="53">
        <v>0</v>
      </c>
    </row>
    <row r="12" spans="2:8" x14ac:dyDescent="0.3">
      <c r="B12" s="52" t="s">
        <v>6</v>
      </c>
      <c r="C12" s="2">
        <f>'выборка 15'!Y15</f>
        <v>4287.8500000000004</v>
      </c>
      <c r="D12" s="2">
        <f>'выборка 15'!Z15</f>
        <v>2876.77</v>
      </c>
      <c r="E12" s="53">
        <v>0</v>
      </c>
    </row>
    <row r="13" spans="2:8" ht="27.6" x14ac:dyDescent="0.3">
      <c r="B13" s="52" t="s">
        <v>7</v>
      </c>
      <c r="C13" s="2">
        <v>0</v>
      </c>
      <c r="D13" s="2">
        <v>0</v>
      </c>
      <c r="E13" s="53">
        <v>0</v>
      </c>
    </row>
    <row r="14" spans="2:8" ht="27.6" x14ac:dyDescent="0.3">
      <c r="B14" s="52" t="s">
        <v>8</v>
      </c>
      <c r="C14" s="2">
        <f>'выборка 15'!AA15</f>
        <v>2386.37</v>
      </c>
      <c r="D14" s="2">
        <f>'выборка 15'!AB15</f>
        <v>1516.76</v>
      </c>
      <c r="E14" s="53">
        <f>D14</f>
        <v>1516.76</v>
      </c>
    </row>
    <row r="15" spans="2:8" ht="28.2" thickBot="1" x14ac:dyDescent="0.35">
      <c r="B15" s="54" t="s">
        <v>9</v>
      </c>
      <c r="C15" s="55">
        <f>'выборка 15'!AC15</f>
        <v>4371.26</v>
      </c>
      <c r="D15" s="55">
        <f>'выборка 15'!AD15</f>
        <v>2906.54</v>
      </c>
      <c r="E15" s="56">
        <v>0</v>
      </c>
    </row>
    <row r="17" spans="2:5" ht="19.5" customHeight="1" x14ac:dyDescent="0.3">
      <c r="B17" s="64" t="s">
        <v>77</v>
      </c>
      <c r="C17" s="64"/>
      <c r="D17" s="64"/>
      <c r="E17" s="64"/>
    </row>
    <row r="19" spans="2:5" x14ac:dyDescent="0.3">
      <c r="B19" s="65" t="s">
        <v>84</v>
      </c>
      <c r="C19" s="65"/>
      <c r="D19" s="65"/>
      <c r="E19" s="65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6"/>
  <sheetViews>
    <sheetView tabSelected="1" workbookViewId="0">
      <selection activeCell="A18" sqref="A18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70.5" customHeight="1" x14ac:dyDescent="0.3">
      <c r="A2" s="92" t="s">
        <v>98</v>
      </c>
      <c r="B2" s="92"/>
      <c r="C2" s="92"/>
      <c r="D2" s="92"/>
    </row>
    <row r="3" spans="1:4" ht="14.4" thickBot="1" x14ac:dyDescent="0.35"/>
    <row r="4" spans="1:4" ht="31.2" x14ac:dyDescent="0.3">
      <c r="A4" s="71"/>
      <c r="B4" s="72" t="s">
        <v>53</v>
      </c>
      <c r="C4" s="72" t="s">
        <v>54</v>
      </c>
      <c r="D4" s="72" t="s">
        <v>55</v>
      </c>
    </row>
    <row r="5" spans="1:4" ht="18.75" customHeight="1" x14ac:dyDescent="0.3">
      <c r="A5" s="73" t="s">
        <v>99</v>
      </c>
      <c r="B5" s="2"/>
      <c r="C5" s="74">
        <v>16770.63</v>
      </c>
      <c r="D5" s="2"/>
    </row>
    <row r="6" spans="1:4" ht="23.25" customHeight="1" x14ac:dyDescent="0.3">
      <c r="A6" s="12" t="s">
        <v>85</v>
      </c>
      <c r="B6" s="66">
        <v>97966.799999999988</v>
      </c>
      <c r="C6" s="66">
        <v>92494.03</v>
      </c>
      <c r="D6" s="75">
        <f>'Р И Срасход 2023г.'!F12</f>
        <v>20102.88696</v>
      </c>
    </row>
    <row r="7" spans="1:4" ht="27.6" x14ac:dyDescent="0.3">
      <c r="A7" s="3" t="s">
        <v>60</v>
      </c>
      <c r="B7" s="76">
        <v>0</v>
      </c>
      <c r="C7" s="76"/>
      <c r="D7" s="76">
        <v>18175.679999999997</v>
      </c>
    </row>
    <row r="8" spans="1:4" ht="30.75" customHeight="1" thickBot="1" x14ac:dyDescent="0.35">
      <c r="A8" s="3" t="s">
        <v>61</v>
      </c>
      <c r="B8" s="76">
        <v>0</v>
      </c>
      <c r="C8" s="76"/>
      <c r="D8" s="75">
        <v>6543.2448000000013</v>
      </c>
    </row>
    <row r="9" spans="1:4" ht="15" thickBot="1" x14ac:dyDescent="0.35">
      <c r="A9" s="25" t="s">
        <v>86</v>
      </c>
      <c r="B9" s="67">
        <f>SUM(B6:B8)</f>
        <v>97966.799999999988</v>
      </c>
      <c r="C9" s="67">
        <f>SUM(C5:C8)</f>
        <v>109264.66</v>
      </c>
      <c r="D9" s="77">
        <f>SUM(D6:D8)</f>
        <v>44821.811759999997</v>
      </c>
    </row>
    <row r="11" spans="1:4" ht="15.6" hidden="1" x14ac:dyDescent="0.3">
      <c r="A11" s="93" t="s">
        <v>87</v>
      </c>
      <c r="B11" s="93"/>
      <c r="C11" s="93"/>
      <c r="D11" s="78">
        <v>190708.58729</v>
      </c>
    </row>
    <row r="12" spans="1:4" ht="14.4" x14ac:dyDescent="0.3">
      <c r="A12" s="94" t="s">
        <v>100</v>
      </c>
      <c r="B12" s="94"/>
      <c r="C12" s="94"/>
      <c r="D12" s="68">
        <f>C9-D9</f>
        <v>64442.848240000007</v>
      </c>
    </row>
    <row r="14" spans="1:4" x14ac:dyDescent="0.3">
      <c r="A14" s="95" t="s">
        <v>101</v>
      </c>
      <c r="B14" s="95"/>
      <c r="C14" s="95"/>
      <c r="D14" s="69">
        <v>34915.589999999997</v>
      </c>
    </row>
    <row r="15" spans="1:4" ht="15.6" x14ac:dyDescent="0.3">
      <c r="A15" s="70"/>
      <c r="B15" s="70"/>
      <c r="C15" s="70"/>
      <c r="D15" s="70"/>
    </row>
    <row r="16" spans="1:4" ht="12.75" customHeight="1" x14ac:dyDescent="0.3">
      <c r="A16" s="79"/>
      <c r="B16" s="79"/>
      <c r="C16" s="79"/>
      <c r="D16" s="64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workbookViewId="0">
      <selection activeCell="A15" sqref="A15:E16"/>
    </sheetView>
  </sheetViews>
  <sheetFormatPr defaultRowHeight="13.8" x14ac:dyDescent="0.3"/>
  <cols>
    <col min="1" max="1" width="5.88671875" customWidth="1"/>
    <col min="3" max="3" width="10.33203125" customWidth="1"/>
    <col min="4" max="4" width="24" customWidth="1"/>
    <col min="5" max="5" width="39.44140625" customWidth="1"/>
    <col min="6" max="6" width="16.109375" customWidth="1"/>
  </cols>
  <sheetData>
    <row r="1" spans="1:6" ht="71.25" customHeight="1" x14ac:dyDescent="0.3">
      <c r="A1" s="92" t="s">
        <v>102</v>
      </c>
      <c r="B1" s="92"/>
      <c r="C1" s="92"/>
      <c r="D1" s="92"/>
      <c r="E1" s="92"/>
      <c r="F1" s="92"/>
    </row>
    <row r="2" spans="1:6" ht="9.75" customHeight="1" thickBot="1" x14ac:dyDescent="0.35">
      <c r="A2" s="88"/>
      <c r="B2" s="88"/>
      <c r="C2" s="88"/>
      <c r="D2" s="88"/>
      <c r="E2" s="88"/>
      <c r="F2" s="88"/>
    </row>
    <row r="3" spans="1:6" x14ac:dyDescent="0.3">
      <c r="A3" s="100" t="s">
        <v>14</v>
      </c>
      <c r="B3" s="102" t="s">
        <v>88</v>
      </c>
      <c r="C3" s="102" t="s">
        <v>89</v>
      </c>
      <c r="D3" s="102" t="s">
        <v>90</v>
      </c>
      <c r="E3" s="102" t="s">
        <v>91</v>
      </c>
      <c r="F3" s="102" t="s">
        <v>92</v>
      </c>
    </row>
    <row r="4" spans="1:6" ht="21" customHeight="1" thickBot="1" x14ac:dyDescent="0.35">
      <c r="A4" s="101"/>
      <c r="B4" s="103"/>
      <c r="C4" s="103"/>
      <c r="D4" s="103"/>
      <c r="E4" s="103"/>
      <c r="F4" s="103"/>
    </row>
    <row r="5" spans="1:6" x14ac:dyDescent="0.3">
      <c r="A5" s="80">
        <v>1</v>
      </c>
      <c r="B5" s="80">
        <v>2023</v>
      </c>
      <c r="C5" s="80" t="s">
        <v>103</v>
      </c>
      <c r="D5" s="81" t="s">
        <v>94</v>
      </c>
      <c r="E5" s="82" t="s">
        <v>95</v>
      </c>
      <c r="F5" s="83">
        <v>4421</v>
      </c>
    </row>
    <row r="6" spans="1:6" x14ac:dyDescent="0.3">
      <c r="A6" s="80">
        <v>2</v>
      </c>
      <c r="B6" s="80">
        <v>2023</v>
      </c>
      <c r="C6" s="80" t="s">
        <v>93</v>
      </c>
      <c r="D6" s="81" t="s">
        <v>94</v>
      </c>
      <c r="E6" s="82" t="s">
        <v>95</v>
      </c>
      <c r="F6" s="83">
        <v>4583</v>
      </c>
    </row>
    <row r="7" spans="1:6" x14ac:dyDescent="0.3">
      <c r="A7" s="80">
        <v>3</v>
      </c>
      <c r="B7" s="80">
        <v>2023</v>
      </c>
      <c r="C7" s="80" t="s">
        <v>96</v>
      </c>
      <c r="D7" s="81" t="s">
        <v>94</v>
      </c>
      <c r="E7" s="82" t="s">
        <v>95</v>
      </c>
      <c r="F7" s="83">
        <v>4535</v>
      </c>
    </row>
    <row r="8" spans="1:6" ht="12.75" customHeight="1" x14ac:dyDescent="0.3">
      <c r="A8" s="80">
        <v>4</v>
      </c>
      <c r="B8" s="80">
        <v>2023</v>
      </c>
      <c r="C8" s="80" t="s">
        <v>97</v>
      </c>
      <c r="D8" s="81"/>
      <c r="E8" s="89" t="s">
        <v>104</v>
      </c>
      <c r="F8" s="83">
        <v>1600</v>
      </c>
    </row>
    <row r="9" spans="1:6" x14ac:dyDescent="0.3">
      <c r="A9" s="80">
        <v>5</v>
      </c>
      <c r="B9" s="80">
        <v>2023</v>
      </c>
      <c r="C9" s="80" t="s">
        <v>105</v>
      </c>
      <c r="D9" s="81" t="s">
        <v>94</v>
      </c>
      <c r="E9" s="82" t="s">
        <v>106</v>
      </c>
      <c r="F9" s="83">
        <v>1057</v>
      </c>
    </row>
    <row r="10" spans="1:6" x14ac:dyDescent="0.3">
      <c r="A10" s="80"/>
      <c r="B10" s="80"/>
      <c r="C10" s="80"/>
      <c r="D10" s="81"/>
      <c r="E10" s="82"/>
      <c r="F10" s="83"/>
    </row>
    <row r="11" spans="1:6" ht="14.4" thickBot="1" x14ac:dyDescent="0.35">
      <c r="A11" s="96" t="s">
        <v>19</v>
      </c>
      <c r="B11" s="97"/>
      <c r="C11" s="97"/>
      <c r="D11" s="97"/>
      <c r="E11" s="97"/>
      <c r="F11" s="84">
        <v>3906.8869599999998</v>
      </c>
    </row>
    <row r="12" spans="1:6" ht="15" thickBot="1" x14ac:dyDescent="0.35">
      <c r="A12" s="98" t="s">
        <v>20</v>
      </c>
      <c r="B12" s="99"/>
      <c r="C12" s="99"/>
      <c r="D12" s="99"/>
      <c r="E12" s="99"/>
      <c r="F12" s="85">
        <f>SUM(F5:F11)</f>
        <v>20102.88696</v>
      </c>
    </row>
    <row r="13" spans="1:6" x14ac:dyDescent="0.3">
      <c r="A13" s="86"/>
      <c r="B13" s="86"/>
      <c r="C13" s="86"/>
      <c r="D13" s="86"/>
      <c r="E13" s="86"/>
      <c r="F13" s="87"/>
    </row>
    <row r="15" spans="1:6" ht="12.75" customHeight="1" x14ac:dyDescent="0.3">
      <c r="A15" s="79"/>
      <c r="B15" s="79"/>
      <c r="C15" s="79"/>
      <c r="D15" s="79"/>
      <c r="E15" s="79"/>
    </row>
  </sheetData>
  <mergeCells count="9">
    <mergeCell ref="A11:E11"/>
    <mergeCell ref="A12:E1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workbookViewId="0">
      <selection activeCell="G21" sqref="G21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04" t="s">
        <v>81</v>
      </c>
      <c r="B3" s="104"/>
      <c r="C3" s="104"/>
      <c r="D3" s="104"/>
      <c r="E3" s="104"/>
      <c r="F3" s="104"/>
      <c r="G3" s="104"/>
    </row>
    <row r="5" spans="1:7" ht="15.6" x14ac:dyDescent="0.3">
      <c r="A5" s="93" t="s">
        <v>76</v>
      </c>
      <c r="B5" s="93"/>
      <c r="C5" s="93"/>
      <c r="D5" s="93"/>
      <c r="E5" s="93"/>
      <c r="F5" s="93"/>
      <c r="G5" s="22">
        <v>9384.8799999999992</v>
      </c>
    </row>
    <row r="6" spans="1:7" ht="14.4" thickBot="1" x14ac:dyDescent="0.35"/>
    <row r="7" spans="1:7" ht="63" thickBot="1" x14ac:dyDescent="0.35">
      <c r="A7" s="23"/>
      <c r="B7" s="24" t="s">
        <v>53</v>
      </c>
      <c r="C7" s="24" t="s">
        <v>54</v>
      </c>
      <c r="D7" s="29" t="s">
        <v>55</v>
      </c>
      <c r="E7" s="24" t="s">
        <v>56</v>
      </c>
      <c r="F7" s="24" t="s">
        <v>57</v>
      </c>
      <c r="G7" s="30" t="s">
        <v>58</v>
      </c>
    </row>
    <row r="8" spans="1:7" ht="15" customHeight="1" x14ac:dyDescent="0.3">
      <c r="A8" s="4" t="s">
        <v>59</v>
      </c>
      <c r="B8" s="5">
        <f>'выборка 15'!AG15</f>
        <v>11936.349999999999</v>
      </c>
      <c r="C8" s="5">
        <f>'выборка 15'!AJ15</f>
        <v>6485.7800000000007</v>
      </c>
      <c r="D8" s="31">
        <f>'расход по дому ТО'!H17</f>
        <v>120.0381</v>
      </c>
      <c r="E8" s="5">
        <v>-3916.27</v>
      </c>
      <c r="F8" s="5"/>
      <c r="G8" s="106">
        <f>C14-D14</f>
        <v>3502.1273000000001</v>
      </c>
    </row>
    <row r="9" spans="1:7" ht="33" customHeight="1" x14ac:dyDescent="0.3">
      <c r="A9" s="3" t="s">
        <v>60</v>
      </c>
      <c r="B9" s="2">
        <v>0</v>
      </c>
      <c r="C9" s="2">
        <v>0</v>
      </c>
      <c r="D9" s="31">
        <f>('выборка 15'!B3*1.74)*2</f>
        <v>2636.3436000000002</v>
      </c>
      <c r="E9" s="2"/>
      <c r="F9" s="2"/>
      <c r="G9" s="107"/>
    </row>
    <row r="10" spans="1:7" ht="31.5" customHeight="1" x14ac:dyDescent="0.3">
      <c r="A10" s="3" t="s">
        <v>61</v>
      </c>
      <c r="B10" s="2"/>
      <c r="C10" s="2"/>
      <c r="D10" s="31">
        <f>('выборка 15'!B4*0.15)*2</f>
        <v>227.27100000000002</v>
      </c>
      <c r="E10" s="2"/>
      <c r="F10" s="2"/>
      <c r="G10" s="107"/>
    </row>
    <row r="11" spans="1:7" ht="15" customHeight="1" x14ac:dyDescent="0.3">
      <c r="A11" s="4" t="s">
        <v>62</v>
      </c>
      <c r="B11" s="2">
        <v>0</v>
      </c>
      <c r="C11" s="2">
        <v>0</v>
      </c>
      <c r="D11" s="31"/>
      <c r="E11" s="2"/>
      <c r="F11" s="2"/>
      <c r="G11" s="107"/>
    </row>
    <row r="12" spans="1:7" ht="26.25" customHeight="1" x14ac:dyDescent="0.3">
      <c r="A12" s="3" t="s">
        <v>63</v>
      </c>
      <c r="B12" s="2">
        <v>0</v>
      </c>
      <c r="C12" s="2">
        <v>0</v>
      </c>
      <c r="D12" s="31"/>
      <c r="E12" s="2"/>
      <c r="F12" s="2"/>
      <c r="G12" s="107"/>
    </row>
    <row r="13" spans="1:7" ht="34.5" customHeight="1" thickBot="1" x14ac:dyDescent="0.35">
      <c r="A13" s="32" t="s">
        <v>64</v>
      </c>
      <c r="B13" s="8">
        <v>0</v>
      </c>
      <c r="C13" s="8">
        <v>0</v>
      </c>
      <c r="D13" s="58"/>
      <c r="E13" s="8"/>
      <c r="F13" s="8"/>
      <c r="G13" s="107"/>
    </row>
    <row r="14" spans="1:7" ht="15" customHeight="1" thickBot="1" x14ac:dyDescent="0.35">
      <c r="A14" s="25" t="s">
        <v>72</v>
      </c>
      <c r="B14" s="26">
        <f t="shared" ref="B14:C14" si="0">SUM(B8:B13)</f>
        <v>11936.349999999999</v>
      </c>
      <c r="C14" s="26">
        <f t="shared" si="0"/>
        <v>6485.7800000000007</v>
      </c>
      <c r="D14" s="27">
        <f>SUM(D8:D13)</f>
        <v>2983.6527000000006</v>
      </c>
      <c r="E14" s="26">
        <f>SUM(E8:E13)</f>
        <v>-3916.27</v>
      </c>
      <c r="F14" s="26"/>
      <c r="G14" s="49">
        <f>SUM(G8)</f>
        <v>3502.1273000000001</v>
      </c>
    </row>
    <row r="15" spans="1:7" ht="15" customHeight="1" x14ac:dyDescent="0.3">
      <c r="A15" s="57"/>
      <c r="B15" s="57"/>
      <c r="C15" s="57"/>
      <c r="D15" s="57"/>
      <c r="E15" s="57"/>
      <c r="F15" s="57"/>
      <c r="G15" s="57"/>
    </row>
    <row r="16" spans="1:7" ht="15.6" x14ac:dyDescent="0.3">
      <c r="A16" s="93" t="s">
        <v>82</v>
      </c>
      <c r="B16" s="93"/>
      <c r="C16" s="93"/>
      <c r="D16" s="93"/>
      <c r="E16" s="93"/>
      <c r="F16" s="93"/>
      <c r="G16" s="28">
        <f>G5+C14-D14</f>
        <v>12887.007299999999</v>
      </c>
    </row>
    <row r="17" spans="1:7" ht="15" customHeight="1" x14ac:dyDescent="0.3">
      <c r="A17" s="57"/>
      <c r="B17" s="57"/>
      <c r="C17" s="57"/>
      <c r="D17" s="57"/>
      <c r="E17" s="57"/>
      <c r="F17" s="57"/>
      <c r="G17" s="57"/>
    </row>
    <row r="18" spans="1:7" ht="15" customHeight="1" x14ac:dyDescent="0.3">
      <c r="A18" s="57"/>
      <c r="B18" s="57"/>
      <c r="C18" s="57"/>
      <c r="D18" s="57"/>
      <c r="E18" s="57"/>
      <c r="F18" s="57"/>
      <c r="G18" s="57"/>
    </row>
    <row r="19" spans="1:7" ht="15" customHeight="1" x14ac:dyDescent="0.3">
      <c r="A19" s="57"/>
      <c r="B19" s="57"/>
      <c r="C19" s="57"/>
      <c r="D19" s="57"/>
      <c r="E19" s="57"/>
      <c r="F19" s="57"/>
      <c r="G19" s="57"/>
    </row>
    <row r="20" spans="1:7" ht="15.6" x14ac:dyDescent="0.3">
      <c r="A20" s="93" t="s">
        <v>76</v>
      </c>
      <c r="B20" s="93"/>
      <c r="C20" s="93"/>
      <c r="D20" s="93"/>
      <c r="E20" s="93"/>
      <c r="F20" s="93"/>
      <c r="G20" s="28">
        <v>0</v>
      </c>
    </row>
    <row r="21" spans="1:7" ht="15" customHeight="1" thickBot="1" x14ac:dyDescent="0.35">
      <c r="A21" s="57"/>
      <c r="B21" s="57"/>
      <c r="C21" s="57"/>
      <c r="D21" s="57"/>
      <c r="E21" s="57"/>
      <c r="F21" s="57"/>
      <c r="G21" s="57"/>
    </row>
    <row r="22" spans="1:7" ht="15" customHeight="1" thickBot="1" x14ac:dyDescent="0.35">
      <c r="A22" s="59" t="s">
        <v>73</v>
      </c>
      <c r="B22" s="18">
        <f>'выборка 15'!O15</f>
        <v>1333.33</v>
      </c>
      <c r="C22" s="18">
        <f>'выборка 15'!P15</f>
        <v>885.06</v>
      </c>
      <c r="D22" s="60">
        <v>0</v>
      </c>
      <c r="E22" s="18">
        <v>-90.35</v>
      </c>
      <c r="F22" s="18">
        <v>0</v>
      </c>
      <c r="G22" s="61">
        <f>C22-D22</f>
        <v>885.06</v>
      </c>
    </row>
    <row r="23" spans="1:7" x14ac:dyDescent="0.3">
      <c r="G23" s="33"/>
    </row>
    <row r="24" spans="1:7" ht="15.6" x14ac:dyDescent="0.3">
      <c r="A24" s="93" t="s">
        <v>82</v>
      </c>
      <c r="B24" s="93"/>
      <c r="C24" s="93"/>
      <c r="D24" s="93"/>
      <c r="E24" s="93"/>
      <c r="F24" s="93"/>
      <c r="G24" s="28">
        <f>G20+C22-D22</f>
        <v>885.06</v>
      </c>
    </row>
    <row r="27" spans="1:7" x14ac:dyDescent="0.3">
      <c r="A27" s="105" t="s">
        <v>78</v>
      </c>
      <c r="B27" s="105"/>
      <c r="C27" s="105"/>
      <c r="D27" s="105"/>
      <c r="E27" s="10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2"/>
  <sheetViews>
    <sheetView workbookViewId="0">
      <selection activeCell="A4" sqref="A4:H4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8" max="8" width="13" customWidth="1"/>
  </cols>
  <sheetData>
    <row r="2" spans="1:8" ht="17.399999999999999" x14ac:dyDescent="0.35">
      <c r="A2" s="109" t="s">
        <v>65</v>
      </c>
      <c r="B2" s="109"/>
      <c r="C2" s="109"/>
      <c r="D2" s="109"/>
      <c r="E2" s="109"/>
      <c r="F2" s="109"/>
      <c r="G2" s="109"/>
      <c r="H2" s="109"/>
    </row>
    <row r="3" spans="1:8" ht="17.399999999999999" x14ac:dyDescent="0.35">
      <c r="A3" s="109" t="s">
        <v>75</v>
      </c>
      <c r="B3" s="109"/>
      <c r="C3" s="109"/>
      <c r="D3" s="109"/>
      <c r="E3" s="109"/>
      <c r="F3" s="109"/>
      <c r="G3" s="109"/>
      <c r="H3" s="109"/>
    </row>
    <row r="4" spans="1:8" ht="17.399999999999999" x14ac:dyDescent="0.35">
      <c r="A4" s="109" t="s">
        <v>80</v>
      </c>
      <c r="B4" s="109"/>
      <c r="C4" s="109"/>
      <c r="D4" s="109"/>
      <c r="E4" s="109"/>
      <c r="F4" s="109"/>
      <c r="G4" s="109"/>
      <c r="H4" s="109"/>
    </row>
    <row r="5" spans="1:8" ht="14.4" thickBot="1" x14ac:dyDescent="0.35"/>
    <row r="6" spans="1:8" ht="43.8" thickBot="1" x14ac:dyDescent="0.35">
      <c r="A6" s="34" t="s">
        <v>14</v>
      </c>
      <c r="B6" s="35" t="s">
        <v>15</v>
      </c>
      <c r="C6" s="36" t="s">
        <v>16</v>
      </c>
      <c r="D6" s="36" t="s">
        <v>66</v>
      </c>
      <c r="E6" s="36" t="s">
        <v>17</v>
      </c>
      <c r="F6" s="37" t="s">
        <v>67</v>
      </c>
      <c r="G6" s="37" t="s">
        <v>18</v>
      </c>
      <c r="H6" s="7" t="s">
        <v>68</v>
      </c>
    </row>
    <row r="7" spans="1:8" x14ac:dyDescent="0.3">
      <c r="A7" s="38"/>
      <c r="B7" s="39"/>
      <c r="C7" s="39"/>
      <c r="D7" s="40"/>
      <c r="E7" s="41"/>
      <c r="F7" s="42"/>
      <c r="G7" s="42"/>
      <c r="H7" s="43"/>
    </row>
    <row r="8" spans="1:8" x14ac:dyDescent="0.3">
      <c r="A8" s="38"/>
      <c r="B8" s="39"/>
      <c r="C8" s="39"/>
      <c r="D8" s="40"/>
      <c r="E8" s="41"/>
      <c r="F8" s="42"/>
      <c r="G8" s="42"/>
      <c r="H8" s="43"/>
    </row>
    <row r="9" spans="1:8" x14ac:dyDescent="0.3">
      <c r="A9" s="38"/>
      <c r="B9" s="39"/>
      <c r="C9" s="39"/>
      <c r="D9" s="40"/>
      <c r="E9" s="41"/>
      <c r="F9" s="42"/>
      <c r="G9" s="42"/>
      <c r="H9" s="43"/>
    </row>
    <row r="10" spans="1:8" x14ac:dyDescent="0.3">
      <c r="A10" s="38"/>
      <c r="B10" s="39"/>
      <c r="C10" s="39"/>
      <c r="D10" s="40"/>
      <c r="E10" s="41"/>
      <c r="F10" s="42"/>
      <c r="G10" s="42"/>
      <c r="H10" s="43"/>
    </row>
    <row r="11" spans="1:8" x14ac:dyDescent="0.3">
      <c r="A11" s="38"/>
      <c r="B11" s="39"/>
      <c r="C11" s="39"/>
      <c r="D11" s="40"/>
      <c r="E11" s="41"/>
      <c r="F11" s="42"/>
      <c r="G11" s="42"/>
      <c r="H11" s="43"/>
    </row>
    <row r="12" spans="1:8" x14ac:dyDescent="0.3">
      <c r="A12" s="38"/>
      <c r="B12" s="39"/>
      <c r="C12" s="39"/>
      <c r="D12" s="40"/>
      <c r="E12" s="41"/>
      <c r="F12" s="42"/>
      <c r="G12" s="42"/>
      <c r="H12" s="43"/>
    </row>
    <row r="13" spans="1:8" x14ac:dyDescent="0.3">
      <c r="A13" s="38"/>
      <c r="B13" s="39"/>
      <c r="C13" s="39"/>
      <c r="D13" s="40"/>
      <c r="E13" s="41"/>
      <c r="F13" s="42"/>
      <c r="G13" s="42"/>
      <c r="H13" s="43"/>
    </row>
    <row r="14" spans="1:8" x14ac:dyDescent="0.3">
      <c r="A14" s="38"/>
      <c r="B14" s="39"/>
      <c r="C14" s="39"/>
      <c r="D14" s="40"/>
      <c r="E14" s="41"/>
      <c r="F14" s="42"/>
      <c r="G14" s="42"/>
      <c r="H14" s="43"/>
    </row>
    <row r="15" spans="1:8" x14ac:dyDescent="0.3">
      <c r="A15" s="38"/>
      <c r="B15" s="39"/>
      <c r="C15" s="39"/>
      <c r="D15" s="40"/>
      <c r="E15" s="41"/>
      <c r="F15" s="42"/>
      <c r="G15" s="42"/>
      <c r="H15" s="43"/>
    </row>
    <row r="16" spans="1:8" ht="15" thickBot="1" x14ac:dyDescent="0.35">
      <c r="A16" s="44"/>
      <c r="B16" s="110" t="s">
        <v>69</v>
      </c>
      <c r="C16" s="111"/>
      <c r="D16" s="111"/>
      <c r="E16" s="111"/>
      <c r="F16" s="111"/>
      <c r="G16" s="112"/>
      <c r="H16" s="45">
        <f>'выборка 15'!AK15+'выборка 15'!AL15</f>
        <v>120.0381</v>
      </c>
    </row>
    <row r="17" spans="1:8" ht="15" thickBot="1" x14ac:dyDescent="0.35">
      <c r="A17" s="113" t="s">
        <v>70</v>
      </c>
      <c r="B17" s="114"/>
      <c r="C17" s="114"/>
      <c r="D17" s="46"/>
      <c r="E17" s="46"/>
      <c r="F17" s="46"/>
      <c r="G17" s="46"/>
      <c r="H17" s="47">
        <f>SUM(H7:H16)</f>
        <v>120.0381</v>
      </c>
    </row>
    <row r="18" spans="1:8" x14ac:dyDescent="0.3">
      <c r="A18" s="115"/>
      <c r="B18" s="115"/>
      <c r="C18" s="116"/>
      <c r="D18" s="116"/>
      <c r="E18" s="116"/>
      <c r="F18" s="116"/>
      <c r="G18" s="116"/>
      <c r="H18" s="116"/>
    </row>
    <row r="22" spans="1:8" ht="14.4" x14ac:dyDescent="0.3">
      <c r="A22" s="108" t="s">
        <v>77</v>
      </c>
      <c r="B22" s="108"/>
      <c r="C22" s="108"/>
      <c r="D22" s="108"/>
      <c r="E22" s="108"/>
      <c r="F22" s="108"/>
      <c r="G22" s="108"/>
      <c r="H22" s="108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2023г.</vt:lpstr>
      <vt:lpstr>Р И Срасход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2024-03-25T09:08:47Z</cp:lastPrinted>
  <dcterms:created xsi:type="dcterms:W3CDTF">2015-02-24T21:57:31Z</dcterms:created>
  <dcterms:modified xsi:type="dcterms:W3CDTF">2024-03-26T09:45:44Z</dcterms:modified>
</cp:coreProperties>
</file>