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1138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иСотчет 2020" sheetId="9" r:id="rId5"/>
    <sheet name="РиС расход 2020" sheetId="10" r:id="rId6"/>
  </sheets>
  <calcPr calcId="145621"/>
</workbook>
</file>

<file path=xl/calcChain.xml><?xml version="1.0" encoding="utf-8"?>
<calcChain xmlns="http://schemas.openxmlformats.org/spreadsheetml/2006/main">
  <c r="E8" i="1" l="1"/>
  <c r="AI9" i="3"/>
  <c r="AK9" i="3" s="1"/>
  <c r="AG9" i="3"/>
  <c r="AE9" i="3"/>
  <c r="AC9" i="3"/>
  <c r="O9" i="3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9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D8" i="1" l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<sst xmlns="http://schemas.openxmlformats.org/spreadsheetml/2006/main" count="170" uniqueCount="129">
  <si>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</si>
  <si>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</si>
  <si>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</si>
  <si>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</si>
  <si>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</si>
  <si>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</si>
  <si>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</si>
  <si>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</si>
  <si>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</si>
  <si>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</si>
  <si>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</si>
  <si>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</si>
  <si>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</si>
  <si>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</si>
  <si>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</si>
  <si>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</si>
  <si>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</si>
  <si>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</si>
  <si>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</si>
  <si>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</si>
  <si>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</si>
  <si>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</si>
  <si>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</si>
  <si>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</si>
  <si>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</si>
  <si>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</si>
  <si>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</si>
  <si>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</si>
  <si>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</si>
  <si>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</si>
  <si>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</si>
  <si>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</si>
  <si>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</si>
  <si>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</si>
  <si>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</si>
  <si>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</si>
  <si>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</si>
  <si>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</si>
  <si>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</si>
  <si>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</si>
  <si>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</si>
  <si>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</si>
  <si>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</si>
  <si>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</si>
  <si>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</si>
  <si>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</si>
  <si>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</si>
  <si>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</si>
  <si>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</si>
  <si>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</si>
  <si>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</si>
  <si>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</si>
  <si>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</si>
  <si>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</si>
  <si>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</si>
  <si>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</si>
  <si>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</si>
  <si>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</si>
  <si>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</si>
  <si>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</si>
  <si>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</si>
  <si>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</si>
  <si>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</si>
  <si>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</si>
  <si>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</si>
  <si>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</si>
  <si>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</si>
  <si>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</si>
  <si>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</si>
  <si>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</si>
  <si>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</si>
  <si>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</si>
  <si>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</si>
  <si>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</si>
  <si>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</si>
  <si>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</si>
  <si>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</si>
  <si>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</si>
  <si>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</si>
  <si>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</si>
  <si>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</si>
  <si>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</si>
  <si>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</si>
  <si>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Ремонт и Содержание жилья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</si>
  <si>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</si>
  <si>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</si>
  <si>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</si>
  <si>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акт</t>
  </si>
  <si>
    <t>номер</t>
  </si>
  <si>
    <t>дата</t>
  </si>
  <si>
    <t>кровля</t>
  </si>
  <si>
    <t>февраль</t>
  </si>
  <si>
    <t>Переходящее сальдо на 01.01.2020 г.</t>
  </si>
  <si>
    <t>удаление сосулек</t>
  </si>
  <si>
    <t>март</t>
  </si>
  <si>
    <t>фасад</t>
  </si>
  <si>
    <t>устранение граффити</t>
  </si>
  <si>
    <t>апрель</t>
  </si>
  <si>
    <t>ЦО</t>
  </si>
  <si>
    <t>установка заглушек</t>
  </si>
  <si>
    <t>МОП</t>
  </si>
  <si>
    <t>дезинфекция</t>
  </si>
  <si>
    <t>май</t>
  </si>
  <si>
    <t>территория</t>
  </si>
  <si>
    <t>покос травы</t>
  </si>
  <si>
    <t>ЦО и ввод</t>
  </si>
  <si>
    <t>гидравлические испытания</t>
  </si>
  <si>
    <t>июнь</t>
  </si>
  <si>
    <t>обрезка дерева</t>
  </si>
  <si>
    <t>июль</t>
  </si>
  <si>
    <t>сентябрь</t>
  </si>
  <si>
    <t>распил и вывоз дерева</t>
  </si>
  <si>
    <t>установка дроссельной шайбы</t>
  </si>
  <si>
    <t>октябрь</t>
  </si>
  <si>
    <t>запуск тепла</t>
  </si>
  <si>
    <t>Год</t>
  </si>
  <si>
    <t>Месяц</t>
  </si>
  <si>
    <t>Место проведения работ</t>
  </si>
  <si>
    <t>Вид работ</t>
  </si>
  <si>
    <t>Сумма ден. средств</t>
  </si>
  <si>
    <t>Информация о собранных и израсходованных денежных средствах по статье "Ремонт и Содержание  Жилья" за период с 01.01.2020 г по 30.11.2020 г по адресу ул. Транспортная, 137</t>
  </si>
  <si>
    <t>ноябрь</t>
  </si>
  <si>
    <t>изготовление и доставка пескопасты</t>
  </si>
  <si>
    <t>декабрь</t>
  </si>
  <si>
    <t>подвал</t>
  </si>
  <si>
    <t>ремонт ступеней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</si>
  <si>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</si>
  <si>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</si>
  <si>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>Информация о выполненных работах по статье "Ремонт и  Содержание жилья"  за период с  01.01.2020 г по 31.12.2020 г по адресу  ул. Транспортная,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</si>
</sst>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6" xfId="0" applyFont="1" applyBorder="1" applyAlignment="1">
      <alignment wrapText="1"/>
    </xf>
    <xf numFmtId="0" fontId="0" fillId="0" borderId="27" xfId="0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5" xfId="0" applyBorder="1"/>
    <xf numFmtId="0" fontId="1" fillId="0" borderId="31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0" xfId="0" applyBorder="1"/>
    <xf numFmtId="2" fontId="0" fillId="0" borderId="28" xfId="0" applyNumberFormat="1" applyBorder="1"/>
    <xf numFmtId="2" fontId="0" fillId="0" borderId="30" xfId="0" applyNumberFormat="1" applyBorder="1"/>
    <xf numFmtId="2" fontId="0" fillId="0" borderId="25" xfId="0" applyNumberFormat="1" applyBorder="1"/>
    <xf numFmtId="0" fontId="0" fillId="0" borderId="14" xfId="0" applyBorder="1" applyAlignment="1">
      <alignment wrapText="1"/>
    </xf>
    <xf numFmtId="0" fontId="1" fillId="0" borderId="0" xfId="0" applyFont="1" applyFill="1" applyBorder="1" applyAlignment="1"/>
    <xf numFmtId="0" fontId="6" fillId="0" borderId="15" xfId="0" applyFont="1" applyBorder="1" applyAlignment="1">
      <alignment horizontal="center" vertical="center" wrapText="1"/>
    </xf>
    <xf numFmtId="4" fontId="4" fillId="0" borderId="11" xfId="0" applyNumberFormat="1" applyFont="1" applyBorder="1"/>
    <xf numFmtId="4" fontId="8" fillId="0" borderId="0" xfId="0" applyNumberFormat="1" applyFont="1"/>
    <xf numFmtId="4" fontId="7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17" xfId="0" applyNumberFormat="1" applyFont="1" applyBorder="1"/>
    <xf numFmtId="2" fontId="5" fillId="0" borderId="0" xfId="0" applyNumberFormat="1" applyFont="1" applyAlignment="1">
      <alignment wrapText="1"/>
    </xf>
    <xf numFmtId="0" fontId="5" fillId="0" borderId="18" xfId="0" applyFont="1" applyBorder="1"/>
    <xf numFmtId="0" fontId="5" fillId="0" borderId="19" xfId="0" applyFont="1" applyBorder="1"/>
    <xf numFmtId="0" fontId="9" fillId="0" borderId="0" xfId="0" applyFont="1" applyFill="1" applyBorder="1" applyAlignme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1" xfId="0" applyFont="1" applyBorder="1" applyAlignment="1">
      <alignment wrapText="1"/>
    </xf>
    <xf numFmtId="4" fontId="15" fillId="0" borderId="4" xfId="0" applyNumberFormat="1" applyFont="1" applyBorder="1"/>
    <xf numFmtId="4" fontId="10" fillId="0" borderId="1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V2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73</v>
      </c>
      <c r="Q2" s="15" t="s">
        <v>72</v>
      </c>
      <c r="R2" s="15" t="s">
        <v>37</v>
      </c>
      <c r="S2" s="15" t="s">
        <v>74</v>
      </c>
      <c r="T2" s="15" t="s">
        <v>72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50</v>
      </c>
      <c r="AH2" s="16" t="s">
        <v>51</v>
      </c>
      <c r="AI2" s="14" t="s">
        <v>54</v>
      </c>
      <c r="AJ2" s="14" t="s">
        <v>27</v>
      </c>
      <c r="AK2" s="17" t="s">
        <v>34</v>
      </c>
      <c r="AL2" s="14" t="s">
        <v>55</v>
      </c>
      <c r="AM2" s="14" t="s">
        <v>28</v>
      </c>
      <c r="AN2" s="17" t="s">
        <v>35</v>
      </c>
      <c r="AO2" s="17" t="s">
        <v>70</v>
      </c>
      <c r="AP2" s="17" t="s">
        <v>33</v>
      </c>
    </row>
    <row r="3" spans="1:42" x14ac:dyDescent="0.2">
      <c r="A3" s="12" t="s">
        <v>71</v>
      </c>
      <c r="B3" s="4">
        <v>1230.2</v>
      </c>
      <c r="C3" s="4">
        <v>0</v>
      </c>
      <c r="D3" s="4">
        <v>0</v>
      </c>
      <c r="E3" s="18">
        <f>C3+D3</f>
        <v>0</v>
      </c>
      <c r="F3" s="4">
        <v>0</v>
      </c>
      <c r="G3" s="4">
        <v>0</v>
      </c>
      <c r="H3" s="18">
        <f>F3+G3</f>
        <v>0</v>
      </c>
      <c r="I3" s="4">
        <v>0</v>
      </c>
      <c r="J3" s="4">
        <v>0</v>
      </c>
      <c r="K3" s="4">
        <v>0</v>
      </c>
      <c r="L3" s="4">
        <v>0</v>
      </c>
      <c r="M3" s="18">
        <f>(I3+J3+L3)*1.5%</f>
        <v>0</v>
      </c>
      <c r="N3" s="20">
        <f>H3*1.5%</f>
        <v>0</v>
      </c>
      <c r="O3" s="4">
        <v>0</v>
      </c>
      <c r="P3" s="4">
        <v>0</v>
      </c>
      <c r="Q3" s="4">
        <f>O3+P3</f>
        <v>0</v>
      </c>
      <c r="R3" s="4">
        <v>0</v>
      </c>
      <c r="S3" s="4">
        <v>0</v>
      </c>
      <c r="T3" s="4">
        <f>R3+S3</f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18">
        <f>AI3+AJ3</f>
        <v>0</v>
      </c>
      <c r="AL3" s="4">
        <v>0</v>
      </c>
      <c r="AM3" s="4">
        <v>0</v>
      </c>
      <c r="AN3" s="18">
        <f>AL3+AM3</f>
        <v>0</v>
      </c>
      <c r="AO3" s="36">
        <f>AF3*1.5%</f>
        <v>0</v>
      </c>
      <c r="AP3" s="20">
        <f>AN3*1.5%</f>
        <v>0</v>
      </c>
    </row>
    <row r="4" spans="1:42" x14ac:dyDescent="0.2">
      <c r="A4" s="12" t="s">
        <v>71</v>
      </c>
      <c r="B4" s="4">
        <v>1230.2</v>
      </c>
      <c r="C4" s="4">
        <v>0</v>
      </c>
      <c r="D4" s="4">
        <v>0</v>
      </c>
      <c r="E4" s="18">
        <f t="shared" ref="E4:E14" si="0">C4+D4</f>
        <v>0</v>
      </c>
      <c r="F4" s="4">
        <v>0</v>
      </c>
      <c r="G4" s="4">
        <v>0</v>
      </c>
      <c r="H4" s="18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8">
        <f t="shared" ref="M4:M14" si="2">(I4+J4+L4)*1.5%</f>
        <v>0</v>
      </c>
      <c r="N4" s="20">
        <f t="shared" ref="N4:N14" si="3">H4*1.5%</f>
        <v>0</v>
      </c>
      <c r="O4" s="4">
        <v>0</v>
      </c>
      <c r="P4" s="4">
        <v>0</v>
      </c>
      <c r="Q4" s="4">
        <f t="shared" ref="Q4:Q14" si="4">O4+P4</f>
        <v>0</v>
      </c>
      <c r="R4" s="4">
        <v>0</v>
      </c>
      <c r="S4" s="4">
        <v>0</v>
      </c>
      <c r="T4" s="4">
        <f t="shared" ref="T4:T14" si="5">R4+S4</f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18">
        <f t="shared" ref="AK4:AK14" si="6">AI4+AJ4</f>
        <v>0</v>
      </c>
      <c r="AL4" s="4">
        <v>0</v>
      </c>
      <c r="AM4" s="4">
        <v>0</v>
      </c>
      <c r="AN4" s="18">
        <f t="shared" ref="AN4:AN14" si="7">AL4+AM4</f>
        <v>0</v>
      </c>
      <c r="AO4" s="36">
        <f t="shared" ref="AO4:AO14" si="8">AF4*1.5%</f>
        <v>0</v>
      </c>
      <c r="AP4" s="20">
        <f t="shared" ref="AP4:AP14" si="9">AN4*1.5%</f>
        <v>0</v>
      </c>
    </row>
    <row r="5" spans="1:42" x14ac:dyDescent="0.2">
      <c r="A5" s="12" t="s">
        <v>71</v>
      </c>
      <c r="B5" s="4">
        <v>1230.2</v>
      </c>
      <c r="C5" s="4">
        <v>0</v>
      </c>
      <c r="D5" s="4">
        <v>0</v>
      </c>
      <c r="E5" s="18">
        <f t="shared" si="0"/>
        <v>0</v>
      </c>
      <c r="F5" s="4">
        <v>0</v>
      </c>
      <c r="G5" s="4">
        <v>0</v>
      </c>
      <c r="H5" s="18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8">
        <f t="shared" si="2"/>
        <v>0</v>
      </c>
      <c r="N5" s="20">
        <f t="shared" si="3"/>
        <v>0</v>
      </c>
      <c r="O5" s="4">
        <v>0</v>
      </c>
      <c r="P5" s="4">
        <v>0</v>
      </c>
      <c r="Q5" s="4">
        <f t="shared" si="4"/>
        <v>0</v>
      </c>
      <c r="R5" s="4">
        <v>0</v>
      </c>
      <c r="S5" s="4">
        <v>0</v>
      </c>
      <c r="T5" s="4">
        <f t="shared" si="5"/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18">
        <f t="shared" si="6"/>
        <v>0</v>
      </c>
      <c r="AL5" s="4">
        <v>0</v>
      </c>
      <c r="AM5" s="4">
        <v>0</v>
      </c>
      <c r="AN5" s="18">
        <f t="shared" si="7"/>
        <v>0</v>
      </c>
      <c r="AO5" s="36">
        <f t="shared" si="8"/>
        <v>0</v>
      </c>
      <c r="AP5" s="20">
        <f t="shared" si="9"/>
        <v>0</v>
      </c>
    </row>
    <row r="6" spans="1:42" x14ac:dyDescent="0.2">
      <c r="A6" s="12" t="s">
        <v>71</v>
      </c>
      <c r="B6" s="4">
        <v>1230.2</v>
      </c>
      <c r="C6" s="4">
        <v>0</v>
      </c>
      <c r="D6" s="4">
        <v>0</v>
      </c>
      <c r="E6" s="18">
        <f t="shared" si="0"/>
        <v>0</v>
      </c>
      <c r="F6" s="4">
        <v>0</v>
      </c>
      <c r="G6" s="4">
        <v>0</v>
      </c>
      <c r="H6" s="18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8">
        <f t="shared" si="2"/>
        <v>0</v>
      </c>
      <c r="N6" s="20">
        <f t="shared" si="3"/>
        <v>0</v>
      </c>
      <c r="O6" s="4">
        <v>0</v>
      </c>
      <c r="P6" s="4">
        <v>0</v>
      </c>
      <c r="Q6" s="4">
        <f t="shared" si="4"/>
        <v>0</v>
      </c>
      <c r="R6" s="4">
        <v>0</v>
      </c>
      <c r="S6" s="4">
        <v>0</v>
      </c>
      <c r="T6" s="4">
        <f t="shared" si="5"/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18">
        <f t="shared" si="6"/>
        <v>0</v>
      </c>
      <c r="AL6" s="4">
        <v>0</v>
      </c>
      <c r="AM6" s="4">
        <v>0</v>
      </c>
      <c r="AN6" s="18">
        <f t="shared" si="7"/>
        <v>0</v>
      </c>
      <c r="AO6" s="36">
        <f t="shared" si="8"/>
        <v>0</v>
      </c>
      <c r="AP6" s="20">
        <f t="shared" si="9"/>
        <v>0</v>
      </c>
    </row>
    <row r="7" spans="1:42" x14ac:dyDescent="0.2">
      <c r="A7" s="12" t="s">
        <v>71</v>
      </c>
      <c r="B7" s="4">
        <v>1230.2</v>
      </c>
      <c r="C7" s="4">
        <v>0</v>
      </c>
      <c r="D7" s="4">
        <v>0</v>
      </c>
      <c r="E7" s="18">
        <f t="shared" si="0"/>
        <v>0</v>
      </c>
      <c r="F7" s="4">
        <v>0</v>
      </c>
      <c r="G7" s="4">
        <v>0</v>
      </c>
      <c r="H7" s="18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8">
        <f t="shared" si="2"/>
        <v>0</v>
      </c>
      <c r="N7" s="20">
        <f t="shared" si="3"/>
        <v>0</v>
      </c>
      <c r="O7" s="4">
        <v>0</v>
      </c>
      <c r="P7" s="4">
        <v>0</v>
      </c>
      <c r="Q7" s="4">
        <f t="shared" si="4"/>
        <v>0</v>
      </c>
      <c r="R7" s="4">
        <v>0</v>
      </c>
      <c r="S7" s="4">
        <v>0</v>
      </c>
      <c r="T7" s="4">
        <f t="shared" si="5"/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18">
        <f t="shared" si="6"/>
        <v>0</v>
      </c>
      <c r="AL7" s="4">
        <v>0</v>
      </c>
      <c r="AM7" s="4">
        <v>0</v>
      </c>
      <c r="AN7" s="18">
        <f t="shared" si="7"/>
        <v>0</v>
      </c>
      <c r="AO7" s="36">
        <f t="shared" si="8"/>
        <v>0</v>
      </c>
      <c r="AP7" s="20">
        <f t="shared" si="9"/>
        <v>0</v>
      </c>
    </row>
    <row r="8" spans="1:42" x14ac:dyDescent="0.2">
      <c r="A8" s="12" t="s">
        <v>71</v>
      </c>
      <c r="B8" s="4">
        <v>1230.2</v>
      </c>
      <c r="C8" s="2">
        <v>4433.17</v>
      </c>
      <c r="D8" s="2">
        <v>446.56</v>
      </c>
      <c r="E8" s="18">
        <f t="shared" si="0"/>
        <v>4879.7300000000005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4">
        <v>612.99</v>
      </c>
      <c r="P8" s="4">
        <v>61.55</v>
      </c>
      <c r="Q8" s="4">
        <f t="shared" si="4"/>
        <v>674.54</v>
      </c>
      <c r="R8" s="4">
        <v>0</v>
      </c>
      <c r="S8" s="4">
        <v>0</v>
      </c>
      <c r="T8" s="4">
        <f t="shared" si="5"/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1970.28</v>
      </c>
      <c r="AD8" s="4">
        <v>0</v>
      </c>
      <c r="AE8" s="4">
        <v>328.39</v>
      </c>
      <c r="AF8" s="4">
        <v>0</v>
      </c>
      <c r="AG8" s="4">
        <v>2254.9</v>
      </c>
      <c r="AH8" s="4">
        <v>0</v>
      </c>
      <c r="AI8" s="4">
        <v>5089.92</v>
      </c>
      <c r="AJ8" s="4">
        <v>0</v>
      </c>
      <c r="AK8" s="18">
        <f t="shared" si="6"/>
        <v>5089.92</v>
      </c>
      <c r="AL8" s="2">
        <v>0</v>
      </c>
      <c r="AM8" s="2">
        <v>0</v>
      </c>
      <c r="AN8" s="18">
        <f t="shared" si="7"/>
        <v>0</v>
      </c>
      <c r="AO8" s="36">
        <f t="shared" si="8"/>
        <v>0</v>
      </c>
      <c r="AP8" s="20">
        <f t="shared" si="9"/>
        <v>0</v>
      </c>
    </row>
    <row r="9" spans="1:42" x14ac:dyDescent="0.2">
      <c r="A9" s="12" t="s">
        <v>71</v>
      </c>
      <c r="B9" s="4">
        <v>1230.2</v>
      </c>
      <c r="C9" s="2">
        <v>2488.14</v>
      </c>
      <c r="D9" s="2">
        <v>0</v>
      </c>
      <c r="E9" s="18">
        <f t="shared" si="0"/>
        <v>2488.14</v>
      </c>
      <c r="F9" s="2">
        <v>2714.54</v>
      </c>
      <c r="G9" s="2">
        <v>0</v>
      </c>
      <c r="H9" s="18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40.7181</v>
      </c>
      <c r="O9" s="2">
        <f>656.75+344.06</f>
        <v>1000.81</v>
      </c>
      <c r="P9" s="2"/>
      <c r="Q9" s="4">
        <f t="shared" si="4"/>
        <v>1000.81</v>
      </c>
      <c r="R9" s="2">
        <v>401.33</v>
      </c>
      <c r="S9" s="2"/>
      <c r="T9" s="4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8">
        <f t="shared" si="6"/>
        <v>12741</v>
      </c>
      <c r="AL9" s="2">
        <v>3507.68</v>
      </c>
      <c r="AM9" s="2"/>
      <c r="AN9" s="18">
        <f t="shared" si="7"/>
        <v>3507.68</v>
      </c>
      <c r="AO9" s="36">
        <f t="shared" si="8"/>
        <v>3.2435999999999998</v>
      </c>
      <c r="AP9" s="20">
        <f t="shared" si="9"/>
        <v>52.615199999999994</v>
      </c>
    </row>
    <row r="10" spans="1:42" x14ac:dyDescent="0.2">
      <c r="A10" s="12" t="s">
        <v>71</v>
      </c>
      <c r="B10" s="4">
        <v>1230.2</v>
      </c>
      <c r="C10" s="2"/>
      <c r="D10" s="2"/>
      <c r="E10" s="18">
        <f t="shared" si="0"/>
        <v>0</v>
      </c>
      <c r="F10" s="2">
        <v>925.74</v>
      </c>
      <c r="G10" s="2"/>
      <c r="H10" s="18">
        <f t="shared" si="1"/>
        <v>925.74</v>
      </c>
      <c r="I10" s="2"/>
      <c r="J10" s="2"/>
      <c r="K10" s="2"/>
      <c r="L10" s="2"/>
      <c r="M10" s="18">
        <f t="shared" si="2"/>
        <v>0</v>
      </c>
      <c r="N10" s="20">
        <f t="shared" si="3"/>
        <v>13.886099999999999</v>
      </c>
      <c r="O10" s="2">
        <v>656.75</v>
      </c>
      <c r="P10" s="2"/>
      <c r="Q10" s="4">
        <f t="shared" si="4"/>
        <v>656.75</v>
      </c>
      <c r="R10" s="2">
        <v>600.89</v>
      </c>
      <c r="S10" s="2"/>
      <c r="T10" s="4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8">
        <f t="shared" si="6"/>
        <v>98884.24</v>
      </c>
      <c r="AL10" s="2">
        <v>8179.98</v>
      </c>
      <c r="AM10" s="2"/>
      <c r="AN10" s="18">
        <f t="shared" si="7"/>
        <v>8179.98</v>
      </c>
      <c r="AO10" s="36">
        <f t="shared" si="8"/>
        <v>5.1670500000000006</v>
      </c>
      <c r="AP10" s="20">
        <f t="shared" si="9"/>
        <v>122.69969999999999</v>
      </c>
    </row>
    <row r="11" spans="1:42" x14ac:dyDescent="0.2">
      <c r="A11" s="12" t="s">
        <v>71</v>
      </c>
      <c r="B11" s="4">
        <v>1230.2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4">
        <f t="shared" si="4"/>
        <v>0</v>
      </c>
      <c r="R11" s="2"/>
      <c r="S11" s="2"/>
      <c r="T11" s="4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8">
        <f t="shared" si="6"/>
        <v>0</v>
      </c>
      <c r="AL11" s="2"/>
      <c r="AM11" s="2"/>
      <c r="AN11" s="18">
        <f t="shared" si="7"/>
        <v>0</v>
      </c>
      <c r="AO11" s="36">
        <f t="shared" si="8"/>
        <v>0</v>
      </c>
      <c r="AP11" s="20">
        <f t="shared" si="9"/>
        <v>0</v>
      </c>
    </row>
    <row r="12" spans="1:42" x14ac:dyDescent="0.2">
      <c r="A12" s="12" t="s">
        <v>71</v>
      </c>
      <c r="B12" s="4">
        <v>1230.2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4">
        <f t="shared" si="4"/>
        <v>0</v>
      </c>
      <c r="R12" s="2"/>
      <c r="S12" s="2"/>
      <c r="T12" s="4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8">
        <f t="shared" si="6"/>
        <v>0</v>
      </c>
      <c r="AL12" s="2"/>
      <c r="AM12" s="2"/>
      <c r="AN12" s="18">
        <f t="shared" si="7"/>
        <v>0</v>
      </c>
      <c r="AO12" s="36">
        <f t="shared" si="8"/>
        <v>0</v>
      </c>
      <c r="AP12" s="20">
        <f t="shared" si="9"/>
        <v>0</v>
      </c>
    </row>
    <row r="13" spans="1:42" x14ac:dyDescent="0.2">
      <c r="A13" s="12" t="s">
        <v>71</v>
      </c>
      <c r="B13" s="4">
        <v>1230.2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4">
        <f t="shared" si="4"/>
        <v>0</v>
      </c>
      <c r="R13" s="2"/>
      <c r="S13" s="2"/>
      <c r="T13" s="4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8">
        <f t="shared" si="6"/>
        <v>0</v>
      </c>
      <c r="AL13" s="2"/>
      <c r="AM13" s="2"/>
      <c r="AN13" s="18">
        <f t="shared" si="7"/>
        <v>0</v>
      </c>
      <c r="AO13" s="36">
        <f t="shared" si="8"/>
        <v>0</v>
      </c>
      <c r="AP13" s="20">
        <f t="shared" si="9"/>
        <v>0</v>
      </c>
    </row>
    <row r="14" spans="1:42" ht="13.5" thickBot="1" x14ac:dyDescent="0.25">
      <c r="A14" s="12" t="s">
        <v>71</v>
      </c>
      <c r="B14" s="4">
        <v>1230.2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4">
        <f t="shared" si="4"/>
        <v>0</v>
      </c>
      <c r="R14" s="8"/>
      <c r="S14" s="8"/>
      <c r="T14" s="4">
        <f t="shared" si="5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8">
        <f t="shared" si="6"/>
        <v>0</v>
      </c>
      <c r="AL14" s="8"/>
      <c r="AM14" s="8"/>
      <c r="AN14" s="18">
        <f t="shared" si="7"/>
        <v>0</v>
      </c>
      <c r="AO14" s="36">
        <f t="shared" si="8"/>
        <v>0</v>
      </c>
      <c r="AP14" s="20">
        <f t="shared" si="9"/>
        <v>0</v>
      </c>
    </row>
    <row r="15" spans="1:42" ht="13.5" thickBot="1" x14ac:dyDescent="0.25">
      <c r="A15" s="10" t="s">
        <v>22</v>
      </c>
      <c r="B15" s="9">
        <v>0</v>
      </c>
      <c r="C15" s="9">
        <f t="shared" ref="C15:G15" si="10">SUM(C3:C14)</f>
        <v>6921.3099999999995</v>
      </c>
      <c r="D15" s="9">
        <f t="shared" si="10"/>
        <v>446.56</v>
      </c>
      <c r="E15" s="19">
        <f t="shared" si="10"/>
        <v>7367.8700000000008</v>
      </c>
      <c r="F15" s="9">
        <f t="shared" si="10"/>
        <v>3640.2799999999997</v>
      </c>
      <c r="G15" s="9">
        <f t="shared" si="10"/>
        <v>0</v>
      </c>
      <c r="H15" s="19">
        <f t="shared" ref="H15:AI15" si="11">SUM(H3:H14)</f>
        <v>3640.2799999999997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19">
        <f t="shared" si="11"/>
        <v>0</v>
      </c>
      <c r="N15" s="21">
        <f t="shared" si="11"/>
        <v>54.604199999999999</v>
      </c>
      <c r="O15" s="10">
        <f t="shared" si="11"/>
        <v>2270.5500000000002</v>
      </c>
      <c r="P15" s="46">
        <f>SUM(P3:P14)</f>
        <v>61.55</v>
      </c>
      <c r="Q15" s="46">
        <f>SUM(Q3:Q14)</f>
        <v>2332.1</v>
      </c>
      <c r="R15" s="9">
        <f t="shared" si="11"/>
        <v>1002.22</v>
      </c>
      <c r="S15" s="9">
        <f>SUM(S3:S14)</f>
        <v>0</v>
      </c>
      <c r="T15" s="9">
        <f>SUM(T3:T14)</f>
        <v>1002.22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0</v>
      </c>
      <c r="Z15" s="9">
        <f t="shared" si="11"/>
        <v>0</v>
      </c>
      <c r="AA15" s="9">
        <f t="shared" si="11"/>
        <v>0</v>
      </c>
      <c r="AB15" s="9">
        <f t="shared" si="11"/>
        <v>0</v>
      </c>
      <c r="AC15" s="9">
        <f t="shared" si="11"/>
        <v>7362.71</v>
      </c>
      <c r="AD15" s="9">
        <f t="shared" si="11"/>
        <v>3268.6800000000003</v>
      </c>
      <c r="AE15" s="9">
        <f t="shared" si="11"/>
        <v>1279.02</v>
      </c>
      <c r="AF15" s="9">
        <f t="shared" si="11"/>
        <v>560.71</v>
      </c>
      <c r="AG15" s="9">
        <f t="shared" si="11"/>
        <v>8071.2799999999988</v>
      </c>
      <c r="AH15" s="11">
        <f t="shared" si="11"/>
        <v>3841.02</v>
      </c>
      <c r="AI15" s="9">
        <f t="shared" si="11"/>
        <v>116715.16</v>
      </c>
      <c r="AJ15" s="9">
        <f>SUM(AJ3:AJ14)</f>
        <v>0</v>
      </c>
      <c r="AK15" s="19">
        <f>SUM(AK3:AK14)</f>
        <v>116715.16</v>
      </c>
      <c r="AL15" s="9">
        <f>SUM(AL3:AL14)</f>
        <v>11687.66</v>
      </c>
      <c r="AM15" s="9">
        <f>SUM(AM3:AM14)</f>
        <v>0</v>
      </c>
      <c r="AN15" s="19">
        <f>SUM(AN3:AN14)</f>
        <v>11687.66</v>
      </c>
      <c r="AO15" s="19">
        <f t="shared" ref="AO15" si="12">SUM(AO3:AO14)</f>
        <v>8.4106500000000004</v>
      </c>
      <c r="AP15" s="21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5" t="s">
        <v>11</v>
      </c>
      <c r="C2" s="75"/>
      <c r="D2" s="75"/>
      <c r="E2" s="75"/>
      <c r="F2" s="75"/>
    </row>
    <row r="3" spans="2:9" ht="26.25" customHeight="1" x14ac:dyDescent="0.35">
      <c r="B3" s="74" t="s">
        <v>82</v>
      </c>
      <c r="C3" s="74"/>
      <c r="D3" s="74"/>
      <c r="E3" s="74"/>
      <c r="F3" s="74"/>
      <c r="G3" s="1"/>
      <c r="H3" s="1"/>
      <c r="I3" s="1"/>
    </row>
    <row r="4" spans="2:9" ht="30" customHeight="1" thickBot="1" x14ac:dyDescent="0.25">
      <c r="B4" s="74"/>
      <c r="C4" s="74"/>
      <c r="D4" s="74"/>
      <c r="E4" s="74"/>
      <c r="F4" s="74"/>
    </row>
    <row r="5" spans="2:9" ht="60.75" thickBot="1" x14ac:dyDescent="0.3">
      <c r="B5" s="5" t="s">
        <v>0</v>
      </c>
      <c r="C5" s="5" t="s">
        <v>9</v>
      </c>
      <c r="D5" s="5" t="s">
        <v>10</v>
      </c>
      <c r="E5" s="6" t="s">
        <v>75</v>
      </c>
      <c r="F5" s="6" t="s">
        <v>76</v>
      </c>
    </row>
    <row r="6" spans="2:9" x14ac:dyDescent="0.2">
      <c r="B6" s="38" t="s">
        <v>1</v>
      </c>
      <c r="C6" s="39">
        <f>'отчет тек. ремонт'!B13</f>
        <v>7367.87</v>
      </c>
      <c r="D6" s="39">
        <f>'отчет тек. ремонт'!C13</f>
        <v>3640.2799999999997</v>
      </c>
      <c r="E6" s="39">
        <f>'отчет тек. ремонт'!E13</f>
        <v>4653.3300000000008</v>
      </c>
      <c r="F6" s="47">
        <f>'отчет тек. ремонт'!G15</f>
        <v>77969.775800000003</v>
      </c>
    </row>
    <row r="7" spans="2:9" x14ac:dyDescent="0.2">
      <c r="B7" s="40" t="s">
        <v>53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48" t="e">
        <f>#REF!</f>
        <v>#REF!</v>
      </c>
    </row>
    <row r="8" spans="2:9" ht="25.5" x14ac:dyDescent="0.2">
      <c r="B8" s="41" t="s">
        <v>2</v>
      </c>
      <c r="C8" s="2" t="e">
        <f>#REF!</f>
        <v>#REF!</v>
      </c>
      <c r="D8" s="22" t="e">
        <f>#REF!</f>
        <v>#REF!</v>
      </c>
      <c r="E8" s="2" t="e">
        <f>#REF!</f>
        <v>#REF!</v>
      </c>
      <c r="F8" s="49" t="e">
        <f>#REF!</f>
        <v>#REF!</v>
      </c>
    </row>
    <row r="9" spans="2:9" ht="25.5" x14ac:dyDescent="0.2">
      <c r="B9" s="41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2">
        <v>0</v>
      </c>
    </row>
    <row r="10" spans="2:9" x14ac:dyDescent="0.2">
      <c r="B10" s="41" t="s">
        <v>4</v>
      </c>
      <c r="C10" s="2">
        <v>0</v>
      </c>
      <c r="D10" s="2">
        <v>0</v>
      </c>
      <c r="E10" s="2">
        <v>0</v>
      </c>
      <c r="F10" s="42">
        <v>0</v>
      </c>
    </row>
    <row r="11" spans="2:9" x14ac:dyDescent="0.2">
      <c r="B11" s="41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2">
        <v>0</v>
      </c>
    </row>
    <row r="12" spans="2:9" ht="25.5" x14ac:dyDescent="0.2">
      <c r="B12" s="41" t="s">
        <v>6</v>
      </c>
      <c r="C12" s="2">
        <v>0</v>
      </c>
      <c r="D12" s="2">
        <v>0</v>
      </c>
      <c r="E12" s="2">
        <v>0</v>
      </c>
      <c r="F12" s="42">
        <v>0</v>
      </c>
    </row>
    <row r="13" spans="2:9" ht="25.5" x14ac:dyDescent="0.2">
      <c r="B13" s="41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2">
        <f>D13</f>
        <v>560.71</v>
      </c>
    </row>
    <row r="14" spans="2:9" ht="26.25" thickBot="1" x14ac:dyDescent="0.25">
      <c r="B14" s="43" t="s">
        <v>8</v>
      </c>
      <c r="C14" s="44">
        <f>'выборка 15'!AG15</f>
        <v>8071.2799999999988</v>
      </c>
      <c r="D14" s="44">
        <f>'выборка 15'!AH15</f>
        <v>3841.02</v>
      </c>
      <c r="E14" s="44">
        <v>403.66</v>
      </c>
      <c r="F14" s="45">
        <v>0</v>
      </c>
    </row>
    <row r="16" spans="2:9" ht="19.5" customHeight="1" x14ac:dyDescent="0.2">
      <c r="B16" s="76" t="s">
        <v>78</v>
      </c>
      <c r="C16" s="76"/>
      <c r="D16" s="76"/>
      <c r="E16" s="76"/>
      <c r="F16" s="76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77" t="s">
        <v>81</v>
      </c>
      <c r="B2" s="77"/>
      <c r="C2" s="77"/>
      <c r="D2" s="77"/>
      <c r="E2" s="77"/>
      <c r="F2" s="77"/>
      <c r="G2" s="77"/>
    </row>
    <row r="3" spans="1:7" ht="23.25" x14ac:dyDescent="0.35">
      <c r="A3" s="26"/>
      <c r="B3" s="26"/>
      <c r="C3" s="26"/>
      <c r="D3" s="26"/>
      <c r="E3" s="26"/>
      <c r="F3" s="26"/>
      <c r="G3" s="26"/>
    </row>
    <row r="4" spans="1:7" ht="15.75" x14ac:dyDescent="0.25">
      <c r="A4" s="78" t="s">
        <v>77</v>
      </c>
      <c r="B4" s="78"/>
      <c r="C4" s="78"/>
      <c r="D4" s="78"/>
      <c r="E4" s="78"/>
      <c r="F4" s="78"/>
      <c r="G4" s="27">
        <v>74384.100000000006</v>
      </c>
    </row>
    <row r="5" spans="1:7" ht="13.5" thickBot="1" x14ac:dyDescent="0.25"/>
    <row r="6" spans="1:7" ht="60" customHeight="1" thickBot="1" x14ac:dyDescent="0.3">
      <c r="A6" s="28"/>
      <c r="B6" s="29" t="s">
        <v>56</v>
      </c>
      <c r="C6" s="29" t="s">
        <v>57</v>
      </c>
      <c r="D6" s="29" t="s">
        <v>58</v>
      </c>
      <c r="E6" s="29" t="s">
        <v>59</v>
      </c>
      <c r="F6" s="29" t="s">
        <v>60</v>
      </c>
      <c r="G6" s="30" t="s">
        <v>61</v>
      </c>
    </row>
    <row r="7" spans="1:7" x14ac:dyDescent="0.2">
      <c r="A7" s="12" t="s">
        <v>1</v>
      </c>
      <c r="B7" s="4">
        <f>'выборка 15'!C15</f>
        <v>6921.3099999999995</v>
      </c>
      <c r="C7" s="4">
        <f>'выборка 15'!F15</f>
        <v>3640.2799999999997</v>
      </c>
      <c r="D7" s="79">
        <f>'расход по дому ТР 15'!I12</f>
        <v>54.604199999999999</v>
      </c>
      <c r="E7" s="4">
        <v>4206.7700000000004</v>
      </c>
      <c r="F7" s="4">
        <v>0</v>
      </c>
      <c r="G7" s="79">
        <f>C13-D13</f>
        <v>3585.6757999999995</v>
      </c>
    </row>
    <row r="8" spans="1:7" x14ac:dyDescent="0.2">
      <c r="A8" s="7" t="s">
        <v>62</v>
      </c>
      <c r="B8" s="2">
        <v>0</v>
      </c>
      <c r="C8" s="2">
        <v>0</v>
      </c>
      <c r="D8" s="80"/>
      <c r="E8" s="2">
        <v>0</v>
      </c>
      <c r="F8" s="2">
        <v>0</v>
      </c>
      <c r="G8" s="80"/>
    </row>
    <row r="9" spans="1:7" x14ac:dyDescent="0.2">
      <c r="A9" s="7" t="s">
        <v>63</v>
      </c>
      <c r="B9" s="2">
        <v>0</v>
      </c>
      <c r="C9" s="2">
        <v>0</v>
      </c>
      <c r="D9" s="80"/>
      <c r="E9" s="2">
        <v>0</v>
      </c>
      <c r="F9" s="2">
        <v>0</v>
      </c>
      <c r="G9" s="80"/>
    </row>
    <row r="10" spans="1:7" x14ac:dyDescent="0.2">
      <c r="A10" s="12" t="s">
        <v>64</v>
      </c>
      <c r="B10" s="2">
        <f>'выборка 15'!D15</f>
        <v>446.56</v>
      </c>
      <c r="C10" s="2">
        <f>'выборка 15'!G15</f>
        <v>0</v>
      </c>
      <c r="D10" s="80"/>
      <c r="E10" s="2">
        <f>B10-C10</f>
        <v>446.56</v>
      </c>
      <c r="F10" s="2">
        <v>0</v>
      </c>
      <c r="G10" s="80"/>
    </row>
    <row r="11" spans="1:7" x14ac:dyDescent="0.2">
      <c r="A11" s="7" t="s">
        <v>65</v>
      </c>
      <c r="B11" s="2">
        <v>0</v>
      </c>
      <c r="C11" s="2">
        <v>0</v>
      </c>
      <c r="D11" s="80"/>
      <c r="E11" s="2">
        <v>0</v>
      </c>
      <c r="F11" s="2">
        <v>0</v>
      </c>
      <c r="G11" s="80"/>
    </row>
    <row r="12" spans="1:7" ht="13.5" thickBot="1" x14ac:dyDescent="0.25">
      <c r="A12" s="31" t="s">
        <v>66</v>
      </c>
      <c r="B12" s="2">
        <v>0</v>
      </c>
      <c r="C12" s="2">
        <v>0</v>
      </c>
      <c r="D12" s="81"/>
      <c r="E12" s="2">
        <v>0</v>
      </c>
      <c r="F12" s="2">
        <v>0</v>
      </c>
      <c r="G12" s="81"/>
    </row>
    <row r="13" spans="1:7" ht="15.75" thickBot="1" x14ac:dyDescent="0.3">
      <c r="A13" s="32" t="s">
        <v>67</v>
      </c>
      <c r="B13" s="33">
        <f>SUM(B7:B12)</f>
        <v>7367.87</v>
      </c>
      <c r="C13" s="33">
        <f>SUM(C7:C12)</f>
        <v>3640.2799999999997</v>
      </c>
      <c r="D13" s="34">
        <f>SUM(D7)</f>
        <v>54.604199999999999</v>
      </c>
      <c r="E13" s="33">
        <f>SUM(E7:E12)</f>
        <v>4653.3300000000008</v>
      </c>
      <c r="F13" s="33">
        <f>SUM(F7:F12)</f>
        <v>0</v>
      </c>
      <c r="G13" s="37">
        <f>G7</f>
        <v>3585.6757999999995</v>
      </c>
    </row>
    <row r="15" spans="1:7" ht="15.75" x14ac:dyDescent="0.25">
      <c r="A15" s="78" t="s">
        <v>79</v>
      </c>
      <c r="B15" s="78"/>
      <c r="C15" s="78"/>
      <c r="D15" s="78"/>
      <c r="E15" s="78"/>
      <c r="F15" s="78"/>
      <c r="G15" s="35">
        <f>G4+C13-D13</f>
        <v>77969.775800000003</v>
      </c>
    </row>
    <row r="17" spans="1:5" x14ac:dyDescent="0.2">
      <c r="A17" s="76" t="s">
        <v>78</v>
      </c>
      <c r="B17" s="76"/>
      <c r="C17" s="76"/>
      <c r="D17" s="76"/>
      <c r="E17" s="76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88" t="s">
        <v>80</v>
      </c>
      <c r="B1" s="88"/>
      <c r="C1" s="88"/>
      <c r="D1" s="88"/>
      <c r="E1" s="88"/>
      <c r="F1" s="88"/>
      <c r="G1" s="88"/>
      <c r="H1" s="88"/>
      <c r="I1" s="88"/>
    </row>
    <row r="2" spans="1:9" ht="16.5" customHeight="1" x14ac:dyDescent="0.2">
      <c r="A2" s="89" t="s">
        <v>12</v>
      </c>
      <c r="B2" s="91" t="s">
        <v>13</v>
      </c>
      <c r="C2" s="91" t="s">
        <v>14</v>
      </c>
      <c r="D2" s="91" t="s">
        <v>15</v>
      </c>
      <c r="E2" s="91" t="s">
        <v>16</v>
      </c>
      <c r="F2" s="91" t="s">
        <v>17</v>
      </c>
      <c r="G2" s="91" t="s">
        <v>18</v>
      </c>
      <c r="H2" s="91" t="s">
        <v>19</v>
      </c>
      <c r="I2" s="91" t="s">
        <v>20</v>
      </c>
    </row>
    <row r="3" spans="1:9" ht="29.25" customHeight="1" thickBot="1" x14ac:dyDescent="0.25">
      <c r="A3" s="90"/>
      <c r="B3" s="92"/>
      <c r="C3" s="92"/>
      <c r="D3" s="92"/>
      <c r="E3" s="92"/>
      <c r="F3" s="92"/>
      <c r="G3" s="92"/>
      <c r="H3" s="92"/>
      <c r="I3" s="92"/>
    </row>
    <row r="4" spans="1:9" x14ac:dyDescent="0.2">
      <c r="A4" s="4"/>
      <c r="B4" s="4"/>
      <c r="C4" s="4"/>
      <c r="D4" s="4"/>
      <c r="E4" s="4"/>
      <c r="F4" s="4"/>
      <c r="G4" s="4"/>
      <c r="H4" s="23"/>
      <c r="I4" s="4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82" t="s">
        <v>21</v>
      </c>
      <c r="B11" s="83"/>
      <c r="C11" s="83"/>
      <c r="D11" s="83"/>
      <c r="E11" s="83"/>
      <c r="F11" s="83"/>
      <c r="G11" s="83"/>
      <c r="H11" s="84"/>
      <c r="I11" s="24">
        <f>'выборка 15'!M15+'выборка 15'!N15</f>
        <v>54.604199999999999</v>
      </c>
    </row>
    <row r="12" spans="1:9" ht="15.75" thickBot="1" x14ac:dyDescent="0.3">
      <c r="A12" s="85" t="s">
        <v>22</v>
      </c>
      <c r="B12" s="86"/>
      <c r="C12" s="86"/>
      <c r="D12" s="86"/>
      <c r="E12" s="86"/>
      <c r="F12" s="86"/>
      <c r="G12" s="86"/>
      <c r="H12" s="87"/>
      <c r="I12" s="25">
        <f>SUM(I4:I11)</f>
        <v>54.604199999999999</v>
      </c>
    </row>
    <row r="15" spans="1:9" x14ac:dyDescent="0.2">
      <c r="A15" s="76" t="s">
        <v>78</v>
      </c>
      <c r="B15" s="76"/>
      <c r="C15" s="76"/>
      <c r="D15" s="76"/>
      <c r="E15" s="76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workbookViewId="0">
      <selection activeCell="D25" sqref="D24:D25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75.75" customHeight="1" x14ac:dyDescent="0.2">
      <c r="A2" s="93" t="s">
        <v>120</v>
      </c>
      <c r="B2" s="93"/>
      <c r="C2" s="93"/>
      <c r="D2" s="93"/>
    </row>
    <row r="3" spans="1:4" ht="23.25" x14ac:dyDescent="0.35">
      <c r="A3" s="56"/>
      <c r="B3" s="56"/>
      <c r="C3" s="56"/>
      <c r="D3" s="56"/>
    </row>
    <row r="4" spans="1:4" ht="13.5" thickBot="1" x14ac:dyDescent="0.25"/>
    <row r="5" spans="1:4" ht="31.5" x14ac:dyDescent="0.2">
      <c r="A5" s="50"/>
      <c r="B5" s="52" t="s">
        <v>56</v>
      </c>
      <c r="C5" s="52" t="s">
        <v>57</v>
      </c>
      <c r="D5" s="52" t="s">
        <v>58</v>
      </c>
    </row>
    <row r="6" spans="1:4" ht="23.25" customHeight="1" x14ac:dyDescent="0.2">
      <c r="A6" s="58" t="s">
        <v>92</v>
      </c>
      <c r="B6" s="59"/>
      <c r="C6" s="60">
        <v>110291.96688000005</v>
      </c>
      <c r="D6" s="59"/>
    </row>
    <row r="7" spans="1:4" ht="23.25" customHeight="1" x14ac:dyDescent="0.2">
      <c r="A7" s="12" t="s">
        <v>83</v>
      </c>
      <c r="B7" s="61">
        <v>151963.56000000003</v>
      </c>
      <c r="C7" s="61">
        <v>150646.46000000002</v>
      </c>
      <c r="D7" s="62">
        <v>105008.9357</v>
      </c>
    </row>
    <row r="8" spans="1:4" ht="25.5" x14ac:dyDescent="0.2">
      <c r="A8" s="3" t="s">
        <v>68</v>
      </c>
      <c r="B8" s="63">
        <v>0</v>
      </c>
      <c r="C8" s="63"/>
      <c r="D8" s="63">
        <v>27883.199999999993</v>
      </c>
    </row>
    <row r="9" spans="1:4" ht="31.5" customHeight="1" thickBot="1" x14ac:dyDescent="0.25">
      <c r="A9" s="3" t="s">
        <v>69</v>
      </c>
      <c r="B9" s="63">
        <v>0</v>
      </c>
      <c r="C9" s="63"/>
      <c r="D9" s="62">
        <v>10037.951999999997</v>
      </c>
    </row>
    <row r="10" spans="1:4" ht="15.75" thickBot="1" x14ac:dyDescent="0.3">
      <c r="A10" s="32" t="s">
        <v>84</v>
      </c>
      <c r="B10" s="53">
        <v>151963.56000000003</v>
      </c>
      <c r="C10" s="53">
        <v>260938.42688000007</v>
      </c>
      <c r="D10" s="64">
        <v>142930.08769999997</v>
      </c>
    </row>
    <row r="12" spans="1:4" ht="15.75" hidden="1" x14ac:dyDescent="0.25">
      <c r="A12" s="78" t="s">
        <v>85</v>
      </c>
      <c r="B12" s="78"/>
      <c r="C12" s="78"/>
      <c r="D12" s="65">
        <v>130365.43362</v>
      </c>
    </row>
    <row r="13" spans="1:4" ht="15" x14ac:dyDescent="0.25">
      <c r="A13" s="94" t="s">
        <v>126</v>
      </c>
      <c r="B13" s="94"/>
      <c r="C13" s="94"/>
      <c r="D13" s="54">
        <v>118008.3391800001</v>
      </c>
    </row>
    <row r="15" spans="1:4" x14ac:dyDescent="0.2">
      <c r="A15" s="95" t="s">
        <v>127</v>
      </c>
      <c r="B15" s="95"/>
      <c r="C15" s="95"/>
      <c r="D15" s="55">
        <v>58537.73</v>
      </c>
    </row>
    <row r="16" spans="1:4" ht="15.75" x14ac:dyDescent="0.25">
      <c r="A16" s="57"/>
      <c r="B16" s="57"/>
      <c r="C16" s="57"/>
      <c r="D16" s="57"/>
    </row>
    <row r="17" spans="1:4" ht="12.75" customHeight="1" x14ac:dyDescent="0.25">
      <c r="A17" s="68" t="s">
        <v>86</v>
      </c>
      <c r="B17" s="68"/>
      <c r="C17" s="68"/>
      <c r="D17" s="51"/>
    </row>
  </sheetData>
  <mergeCells count="4">
    <mergeCell ref="A2:D2"/>
    <mergeCell ref="A12:C12"/>
    <mergeCell ref="A13:C13"/>
    <mergeCell ref="A15:C1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24" sqref="E24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36.140625" customWidth="1"/>
    <col min="6" max="6" width="17.140625" customWidth="1"/>
    <col min="7" max="7" width="0" hidden="1" customWidth="1"/>
    <col min="8" max="8" width="2.5703125" hidden="1" customWidth="1"/>
  </cols>
  <sheetData>
    <row r="1" spans="1:8" ht="84.75" customHeight="1" thickBot="1" x14ac:dyDescent="0.25">
      <c r="A1" s="102" t="s">
        <v>128</v>
      </c>
      <c r="B1" s="102"/>
      <c r="C1" s="102"/>
      <c r="D1" s="102"/>
      <c r="E1" s="102"/>
      <c r="F1" s="102"/>
      <c r="G1" s="102"/>
      <c r="H1" s="102"/>
    </row>
    <row r="2" spans="1:8" ht="15.75" x14ac:dyDescent="0.25">
      <c r="A2" s="103" t="s">
        <v>12</v>
      </c>
      <c r="B2" s="105" t="s">
        <v>115</v>
      </c>
      <c r="C2" s="105" t="s">
        <v>116</v>
      </c>
      <c r="D2" s="105" t="s">
        <v>117</v>
      </c>
      <c r="E2" s="105" t="s">
        <v>118</v>
      </c>
      <c r="F2" s="105" t="s">
        <v>119</v>
      </c>
      <c r="G2" s="107" t="s">
        <v>87</v>
      </c>
      <c r="H2" s="108"/>
    </row>
    <row r="3" spans="1:8" ht="16.5" thickBot="1" x14ac:dyDescent="0.3">
      <c r="A3" s="104"/>
      <c r="B3" s="106"/>
      <c r="C3" s="106"/>
      <c r="D3" s="106"/>
      <c r="E3" s="106"/>
      <c r="F3" s="106"/>
      <c r="G3" s="66" t="s">
        <v>88</v>
      </c>
      <c r="H3" s="67" t="s">
        <v>89</v>
      </c>
    </row>
    <row r="4" spans="1:8" x14ac:dyDescent="0.2">
      <c r="A4" s="69">
        <v>1</v>
      </c>
      <c r="B4" s="69">
        <v>2020</v>
      </c>
      <c r="C4" s="69" t="s">
        <v>91</v>
      </c>
      <c r="D4" s="70" t="s">
        <v>90</v>
      </c>
      <c r="E4" s="71" t="s">
        <v>93</v>
      </c>
      <c r="F4" s="72">
        <v>1840</v>
      </c>
      <c r="G4" s="8"/>
      <c r="H4" s="8"/>
    </row>
    <row r="5" spans="1:8" x14ac:dyDescent="0.2">
      <c r="A5" s="69">
        <v>2</v>
      </c>
      <c r="B5" s="69">
        <v>2020</v>
      </c>
      <c r="C5" s="69" t="s">
        <v>94</v>
      </c>
      <c r="D5" s="70" t="s">
        <v>95</v>
      </c>
      <c r="E5" s="71" t="s">
        <v>96</v>
      </c>
      <c r="F5" s="72">
        <v>192</v>
      </c>
      <c r="G5" s="8"/>
      <c r="H5" s="8"/>
    </row>
    <row r="6" spans="1:8" x14ac:dyDescent="0.2">
      <c r="A6" s="69">
        <v>3</v>
      </c>
      <c r="B6" s="69">
        <v>2020</v>
      </c>
      <c r="C6" s="69" t="s">
        <v>97</v>
      </c>
      <c r="D6" s="70" t="s">
        <v>98</v>
      </c>
      <c r="E6" s="71" t="s">
        <v>99</v>
      </c>
      <c r="F6" s="72">
        <v>5343</v>
      </c>
      <c r="G6" s="8"/>
      <c r="H6" s="8"/>
    </row>
    <row r="7" spans="1:8" x14ac:dyDescent="0.2">
      <c r="A7" s="69">
        <v>4</v>
      </c>
      <c r="B7" s="69">
        <v>2020</v>
      </c>
      <c r="C7" s="69" t="s">
        <v>97</v>
      </c>
      <c r="D7" s="70" t="s">
        <v>100</v>
      </c>
      <c r="E7" s="71" t="s">
        <v>101</v>
      </c>
      <c r="F7" s="72">
        <v>2110</v>
      </c>
      <c r="G7" s="8"/>
      <c r="H7" s="8"/>
    </row>
    <row r="8" spans="1:8" x14ac:dyDescent="0.2">
      <c r="A8" s="69">
        <v>5</v>
      </c>
      <c r="B8" s="69">
        <v>2020</v>
      </c>
      <c r="C8" s="69" t="s">
        <v>102</v>
      </c>
      <c r="D8" s="70" t="s">
        <v>103</v>
      </c>
      <c r="E8" s="71" t="s">
        <v>104</v>
      </c>
      <c r="F8" s="72">
        <v>776</v>
      </c>
      <c r="G8" s="8"/>
      <c r="H8" s="8"/>
    </row>
    <row r="9" spans="1:8" x14ac:dyDescent="0.2">
      <c r="A9" s="69">
        <v>6</v>
      </c>
      <c r="B9" s="69">
        <v>2020</v>
      </c>
      <c r="C9" s="69" t="s">
        <v>102</v>
      </c>
      <c r="D9" s="70" t="s">
        <v>105</v>
      </c>
      <c r="E9" s="71" t="s">
        <v>106</v>
      </c>
      <c r="F9" s="72">
        <v>26204</v>
      </c>
      <c r="G9" s="8"/>
      <c r="H9" s="8"/>
    </row>
    <row r="10" spans="1:8" x14ac:dyDescent="0.2">
      <c r="A10" s="69">
        <v>7</v>
      </c>
      <c r="B10" s="69">
        <v>2020</v>
      </c>
      <c r="C10" s="69" t="s">
        <v>107</v>
      </c>
      <c r="D10" s="70" t="s">
        <v>103</v>
      </c>
      <c r="E10" s="71" t="s">
        <v>108</v>
      </c>
      <c r="F10" s="72">
        <v>9067</v>
      </c>
      <c r="G10" s="8"/>
      <c r="H10" s="8"/>
    </row>
    <row r="11" spans="1:8" x14ac:dyDescent="0.2">
      <c r="A11" s="69">
        <v>8</v>
      </c>
      <c r="B11" s="69">
        <v>2020</v>
      </c>
      <c r="C11" s="69" t="s">
        <v>109</v>
      </c>
      <c r="D11" s="70" t="s">
        <v>95</v>
      </c>
      <c r="E11" s="71" t="s">
        <v>96</v>
      </c>
      <c r="F11" s="72">
        <v>402</v>
      </c>
      <c r="G11" s="8"/>
      <c r="H11" s="8"/>
    </row>
    <row r="12" spans="1:8" x14ac:dyDescent="0.2">
      <c r="A12" s="69">
        <v>9</v>
      </c>
      <c r="B12" s="69">
        <v>2020</v>
      </c>
      <c r="C12" s="69" t="s">
        <v>110</v>
      </c>
      <c r="D12" s="70" t="s">
        <v>103</v>
      </c>
      <c r="E12" s="71" t="s">
        <v>111</v>
      </c>
      <c r="F12" s="72">
        <v>5954</v>
      </c>
      <c r="G12" s="8"/>
      <c r="H12" s="8"/>
    </row>
    <row r="13" spans="1:8" x14ac:dyDescent="0.2">
      <c r="A13" s="69">
        <v>10</v>
      </c>
      <c r="B13" s="69">
        <v>2020</v>
      </c>
      <c r="C13" s="69" t="s">
        <v>110</v>
      </c>
      <c r="D13" s="70" t="s">
        <v>98</v>
      </c>
      <c r="E13" s="71" t="s">
        <v>112</v>
      </c>
      <c r="F13" s="72">
        <v>2844</v>
      </c>
      <c r="G13" s="8"/>
      <c r="H13" s="8"/>
    </row>
    <row r="14" spans="1:8" x14ac:dyDescent="0.2">
      <c r="A14" s="69">
        <v>11</v>
      </c>
      <c r="B14" s="69">
        <v>2020</v>
      </c>
      <c r="C14" s="69" t="s">
        <v>113</v>
      </c>
      <c r="D14" s="70" t="s">
        <v>98</v>
      </c>
      <c r="E14" s="71" t="s">
        <v>114</v>
      </c>
      <c r="F14" s="72">
        <v>1754</v>
      </c>
      <c r="G14" s="8"/>
      <c r="H14" s="8"/>
    </row>
    <row r="15" spans="1:8" x14ac:dyDescent="0.2">
      <c r="A15" s="69">
        <v>12</v>
      </c>
      <c r="B15" s="69">
        <v>2020</v>
      </c>
      <c r="C15" s="69" t="s">
        <v>113</v>
      </c>
      <c r="D15" s="70" t="s">
        <v>100</v>
      </c>
      <c r="E15" s="71" t="s">
        <v>101</v>
      </c>
      <c r="F15" s="72">
        <v>1340</v>
      </c>
      <c r="G15" s="8"/>
      <c r="H15" s="8"/>
    </row>
    <row r="16" spans="1:8" x14ac:dyDescent="0.2">
      <c r="A16" s="69">
        <v>13</v>
      </c>
      <c r="B16" s="69">
        <v>2020</v>
      </c>
      <c r="C16" s="69" t="s">
        <v>121</v>
      </c>
      <c r="D16" s="70" t="s">
        <v>103</v>
      </c>
      <c r="E16" s="71" t="s">
        <v>122</v>
      </c>
      <c r="F16" s="72">
        <v>2709</v>
      </c>
      <c r="G16" s="8"/>
      <c r="H16" s="8"/>
    </row>
    <row r="17" spans="1:8" x14ac:dyDescent="0.2">
      <c r="A17" s="69">
        <v>14</v>
      </c>
      <c r="B17" s="69">
        <v>2020</v>
      </c>
      <c r="C17" s="69" t="s">
        <v>123</v>
      </c>
      <c r="D17" s="70" t="s">
        <v>124</v>
      </c>
      <c r="E17" s="71" t="s">
        <v>125</v>
      </c>
      <c r="F17" s="72">
        <v>37475</v>
      </c>
      <c r="G17" s="8"/>
      <c r="H17" s="8"/>
    </row>
    <row r="18" spans="1:8" ht="13.5" thickBot="1" x14ac:dyDescent="0.25">
      <c r="A18" s="96" t="s">
        <v>21</v>
      </c>
      <c r="B18" s="97"/>
      <c r="C18" s="97"/>
      <c r="D18" s="97"/>
      <c r="E18" s="97"/>
      <c r="F18" s="72">
        <v>6998.9357</v>
      </c>
      <c r="G18" s="8"/>
      <c r="H18" s="8"/>
    </row>
    <row r="19" spans="1:8" ht="15" thickBot="1" x14ac:dyDescent="0.25">
      <c r="A19" s="98" t="s">
        <v>22</v>
      </c>
      <c r="B19" s="99"/>
      <c r="C19" s="99"/>
      <c r="D19" s="99"/>
      <c r="E19" s="99"/>
      <c r="F19" s="73">
        <v>105008.9357</v>
      </c>
      <c r="G19" s="100"/>
      <c r="H19" s="101"/>
    </row>
    <row r="22" spans="1:8" ht="12.75" customHeight="1" x14ac:dyDescent="0.25">
      <c r="A22" s="68" t="s">
        <v>86</v>
      </c>
      <c r="B22" s="68"/>
      <c r="C22" s="68"/>
      <c r="D22" s="68"/>
      <c r="E22" s="68"/>
    </row>
  </sheetData>
  <mergeCells count="11">
    <mergeCell ref="A18:E18"/>
    <mergeCell ref="A19:E19"/>
    <mergeCell ref="G19:H19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РиСотчет 2020</vt:lpstr>
      <vt:lpstr>РиС расход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2019-02-06T05:21:19Z</cp:lastPrinted>
  <dcterms:created xsi:type="dcterms:W3CDTF">2015-02-24T21:57:31Z</dcterms:created>
  <dcterms:modified xsi:type="dcterms:W3CDTF">2021-01-26T09:46:34Z</dcterms:modified>
</cp:coreProperties>
</file>