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E9902F95-E9BE-4912-8408-9269B67D5D8B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 2023г." sheetId="9" r:id="rId5"/>
    <sheet name="РиС расход 2023г." sheetId="10" r:id="rId6"/>
  </sheets>
  <calcPr calcId="191029"/>
</workbook>
</file>

<file path=xl/calcChain.xml><?xml version="1.0" encoding="utf-8"?>
<calcChain xmlns="http://schemas.openxmlformats.org/spreadsheetml/2006/main">
  <c r="F15" i="10" l="1"/>
  <c r="D6" i="9" s="1"/>
  <c r="D9" i="9" l="1"/>
  <c r="C9" i="9"/>
  <c r="B9" i="9"/>
  <c r="D12" i="9" l="1"/>
  <c r="E8" i="1"/>
  <c r="AI9" i="3"/>
  <c r="AK9" i="3" s="1"/>
  <c r="AG9" i="3"/>
  <c r="AE9" i="3"/>
  <c r="AC9" i="3"/>
  <c r="O9" i="3"/>
  <c r="Q9" i="3" s="1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<sst xmlns="http://schemas.openxmlformats.org/spreadsheetml/2006/main" count="152" uniqueCount="123">
  <si>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</si>
  <si>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</si>
  <si>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</si>
  <si>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</si>
  <si>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</si>
  <si>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</si>
  <si>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</si>
  <si>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</si>
  <si>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</si>
  <si>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</si>
  <si>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</si>
  <si>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</si>
  <si>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</si>
  <si>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</si>
  <si>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</si>
  <si>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</si>
  <si>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</si>
  <si>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</si>
  <si>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</si>
  <si>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</si>
  <si>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</si>
  <si>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</si>
  <si>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</si>
  <si>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</si>
  <si>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</si>
  <si>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</si>
  <si>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</si>
  <si>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</si>
  <si>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</si>
  <si>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</si>
  <si>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</si>
  <si>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</si>
  <si>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</si>
  <si>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</si>
  <si>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</si>
  <si>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</si>
  <si>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</si>
  <si>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</si>
  <si>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</si>
  <si>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</si>
  <si>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</si>
  <si>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</si>
  <si>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</si>
  <si>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</si>
  <si>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</si>
  <si>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</si>
  <si>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</si>
  <si>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</si>
  <si>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</si>
  <si>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</si>
  <si>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</si>
  <si>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</si>
  <si>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</si>
  <si>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</si>
  <si>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</si>
  <si>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</si>
  <si>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</si>
  <si>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</si>
  <si>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</si>
  <si>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</si>
  <si>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</si>
  <si>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</si>
  <si>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</si>
  <si>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</si>
  <si>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</si>
  <si>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</si>
  <si>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</si>
  <si>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</si>
  <si>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</si>
  <si>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</si>
  <si>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</si>
  <si>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</si>
  <si>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</si>
  <si>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</si>
  <si>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</si>
  <si>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</si>
  <si>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</si>
  <si>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</si>
  <si>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</si>
  <si>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</si>
  <si>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</si>
  <si>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</si>
  <si>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</si>
  <si>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Ремонт и Содержание жилья</t>
  </si>
  <si>
    <t xml:space="preserve"> итого</t>
  </si>
  <si>
    <t>Остаток денежных средств дома на 31.12.2015 г</t>
  </si>
  <si>
    <t>территория</t>
  </si>
  <si>
    <t>Год</t>
  </si>
  <si>
    <t>Месяц</t>
  </si>
  <si>
    <t>Место проведения работ</t>
  </si>
  <si>
    <t>Вид работ</t>
  </si>
  <si>
    <t>Сумма ден. средств</t>
  </si>
  <si>
    <t>январь</t>
  </si>
  <si>
    <t>оплачено, руб</t>
  </si>
  <si>
    <t>выполнено работ на сумму, руб</t>
  </si>
  <si>
    <t>начислено, руб.</t>
  </si>
  <si>
    <t>май</t>
  </si>
  <si>
    <t>субботник</t>
  </si>
  <si>
    <t>ЦО и ввод</t>
  </si>
  <si>
    <t>гидравлические испытания</t>
  </si>
  <si>
    <t>апрель</t>
  </si>
  <si>
    <t>октябрь</t>
  </si>
  <si>
    <t>ЦО</t>
  </si>
  <si>
    <t>ноябрь</t>
  </si>
  <si>
    <t>доставка пескопасты</t>
  </si>
  <si>
    <t>декабрь</t>
  </si>
  <si>
    <t>Информация о собранных и израсходованных денежных средствах по статье "Ремонт и Содержание  Жилья" за период с 01.01.2023 г по 31.12.2023г по адресу ул. Транспортная, 137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</si>
  <si>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</si>
  <si>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</si>
  <si>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</si>
  <si>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выполненных работах по статье "Ремонт и  Содержание жилья"  за период с  01.01.2023 г по 31.12.2023 г по адресу  ул. Транспортная, 137</t>
  </si>
  <si>
    <t>кв.3 ХВС</t>
  </si>
  <si>
    <t>установка крана</t>
  </si>
  <si>
    <t>февраль</t>
  </si>
  <si>
    <t>распил, уборка веток</t>
  </si>
  <si>
    <t>март</t>
  </si>
  <si>
    <t>фасад</t>
  </si>
  <si>
    <t>удаление граффити</t>
  </si>
  <si>
    <t>доставка материалов</t>
  </si>
  <si>
    <t>закрытие задвижек</t>
  </si>
  <si>
    <t>покос травы</t>
  </si>
  <si>
    <t>промывка и запуск</t>
  </si>
  <si>
    <t>периодическая проверка общедомовых вентканалов и дымоходов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</si>
</sst>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0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3" xfId="0" applyBorder="1" applyAlignment="1">
      <alignment wrapText="1"/>
    </xf>
    <xf numFmtId="0" fontId="1" fillId="0" borderId="0" xfId="0" applyFont="1"/>
    <xf numFmtId="0" fontId="6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/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7" fillId="0" borderId="1" xfId="0" applyFont="1" applyBorder="1"/>
    <xf numFmtId="4" fontId="1" fillId="0" borderId="1" xfId="0" applyNumberFormat="1" applyFont="1" applyBorder="1"/>
    <xf numFmtId="4" fontId="0" fillId="0" borderId="3" xfId="0" applyNumberFormat="1" applyBorder="1"/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4" fillId="0" borderId="16" xfId="0" applyNumberFormat="1" applyFont="1" applyBorder="1"/>
    <xf numFmtId="2" fontId="5" fillId="0" borderId="0" xfId="0" applyNumberFormat="1" applyFont="1" applyAlignment="1">
      <alignment wrapText="1"/>
    </xf>
    <xf numFmtId="0" fontId="9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4" fontId="15" fillId="0" borderId="4" xfId="0" applyNumberFormat="1" applyFont="1" applyBorder="1"/>
    <xf numFmtId="4" fontId="10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2" fillId="0" borderId="3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"/>
  <sheetViews>
    <sheetView topLeftCell="V2" workbookViewId="0">
      <selection activeCell="AL11" sqref="AL11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7" width="12.109375" customWidth="1"/>
    <col min="18" max="20" width="11.88671875" customWidth="1"/>
    <col min="21" max="21" width="10.109375" customWidth="1"/>
    <col min="22" max="22" width="10.5546875" customWidth="1"/>
  </cols>
  <sheetData>
    <row r="1" spans="1:42" ht="14.4" thickBot="1" x14ac:dyDescent="0.35"/>
    <row r="2" spans="1:42" ht="55.5" customHeight="1" thickBot="1" x14ac:dyDescent="0.35">
      <c r="A2" s="13" t="s">
        <v>23</v>
      </c>
      <c r="B2" s="14" t="s">
        <v>24</v>
      </c>
      <c r="C2" s="14" t="s">
        <v>25</v>
      </c>
      <c r="D2" s="14" t="s">
        <v>27</v>
      </c>
      <c r="E2" s="16" t="s">
        <v>34</v>
      </c>
      <c r="F2" s="14" t="s">
        <v>26</v>
      </c>
      <c r="G2" s="14" t="s">
        <v>28</v>
      </c>
      <c r="H2" s="16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6" t="s">
        <v>32</v>
      </c>
      <c r="N2" s="16" t="s">
        <v>33</v>
      </c>
      <c r="O2" s="14" t="s">
        <v>36</v>
      </c>
      <c r="P2" s="14" t="s">
        <v>73</v>
      </c>
      <c r="Q2" s="14" t="s">
        <v>72</v>
      </c>
      <c r="R2" s="14" t="s">
        <v>37</v>
      </c>
      <c r="S2" s="14" t="s">
        <v>74</v>
      </c>
      <c r="T2" s="14" t="s">
        <v>72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4" t="s">
        <v>47</v>
      </c>
      <c r="AE2" s="14" t="s">
        <v>48</v>
      </c>
      <c r="AF2" s="14" t="s">
        <v>49</v>
      </c>
      <c r="AG2" s="14" t="s">
        <v>50</v>
      </c>
      <c r="AH2" s="15" t="s">
        <v>51</v>
      </c>
      <c r="AI2" s="14" t="s">
        <v>54</v>
      </c>
      <c r="AJ2" s="14" t="s">
        <v>27</v>
      </c>
      <c r="AK2" s="16" t="s">
        <v>34</v>
      </c>
      <c r="AL2" s="14" t="s">
        <v>55</v>
      </c>
      <c r="AM2" s="14" t="s">
        <v>28</v>
      </c>
      <c r="AN2" s="16" t="s">
        <v>35</v>
      </c>
      <c r="AO2" s="16" t="s">
        <v>70</v>
      </c>
      <c r="AP2" s="16" t="s">
        <v>33</v>
      </c>
    </row>
    <row r="3" spans="1:42" x14ac:dyDescent="0.3">
      <c r="A3" s="12" t="s">
        <v>71</v>
      </c>
      <c r="B3" s="4">
        <v>1230.2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7">
        <f>AI3+AJ3</f>
        <v>0</v>
      </c>
      <c r="AL3" s="4">
        <v>0</v>
      </c>
      <c r="AM3" s="4">
        <v>0</v>
      </c>
      <c r="AN3" s="17">
        <f>AL3+AM3</f>
        <v>0</v>
      </c>
      <c r="AO3" s="35">
        <f>AF3*1.5%</f>
        <v>0</v>
      </c>
      <c r="AP3" s="19">
        <f>AN3*1.5%</f>
        <v>0</v>
      </c>
    </row>
    <row r="4" spans="1:42" x14ac:dyDescent="0.3">
      <c r="A4" s="12" t="s">
        <v>71</v>
      </c>
      <c r="B4" s="4">
        <v>1230.2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7">
        <f t="shared" ref="AK4:AK14" si="6">AI4+AJ4</f>
        <v>0</v>
      </c>
      <c r="AL4" s="4">
        <v>0</v>
      </c>
      <c r="AM4" s="4">
        <v>0</v>
      </c>
      <c r="AN4" s="17">
        <f t="shared" ref="AN4:AN14" si="7">AL4+AM4</f>
        <v>0</v>
      </c>
      <c r="AO4" s="35">
        <f t="shared" ref="AO4:AO14" si="8">AF4*1.5%</f>
        <v>0</v>
      </c>
      <c r="AP4" s="19">
        <f t="shared" ref="AP4:AP14" si="9">AN4*1.5%</f>
        <v>0</v>
      </c>
    </row>
    <row r="5" spans="1:42" x14ac:dyDescent="0.3">
      <c r="A5" s="12" t="s">
        <v>71</v>
      </c>
      <c r="B5" s="4">
        <v>1230.2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7">
        <f t="shared" si="2"/>
        <v>0</v>
      </c>
      <c r="N5" s="19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7">
        <f t="shared" si="6"/>
        <v>0</v>
      </c>
      <c r="AL5" s="4">
        <v>0</v>
      </c>
      <c r="AM5" s="4">
        <v>0</v>
      </c>
      <c r="AN5" s="17">
        <f t="shared" si="7"/>
        <v>0</v>
      </c>
      <c r="AO5" s="35">
        <f t="shared" si="8"/>
        <v>0</v>
      </c>
      <c r="AP5" s="19">
        <f t="shared" si="9"/>
        <v>0</v>
      </c>
    </row>
    <row r="6" spans="1:42" x14ac:dyDescent="0.3">
      <c r="A6" s="12" t="s">
        <v>71</v>
      </c>
      <c r="B6" s="4">
        <v>1230.2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7">
        <f t="shared" si="2"/>
        <v>0</v>
      </c>
      <c r="N6" s="19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7">
        <f t="shared" si="6"/>
        <v>0</v>
      </c>
      <c r="AL6" s="4">
        <v>0</v>
      </c>
      <c r="AM6" s="4">
        <v>0</v>
      </c>
      <c r="AN6" s="17">
        <f t="shared" si="7"/>
        <v>0</v>
      </c>
      <c r="AO6" s="35">
        <f t="shared" si="8"/>
        <v>0</v>
      </c>
      <c r="AP6" s="19">
        <f t="shared" si="9"/>
        <v>0</v>
      </c>
    </row>
    <row r="7" spans="1:42" x14ac:dyDescent="0.3">
      <c r="A7" s="12" t="s">
        <v>71</v>
      </c>
      <c r="B7" s="4">
        <v>1230.2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7">
        <f t="shared" si="2"/>
        <v>0</v>
      </c>
      <c r="N7" s="19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7">
        <f t="shared" si="6"/>
        <v>0</v>
      </c>
      <c r="AL7" s="4">
        <v>0</v>
      </c>
      <c r="AM7" s="4">
        <v>0</v>
      </c>
      <c r="AN7" s="17">
        <f t="shared" si="7"/>
        <v>0</v>
      </c>
      <c r="AO7" s="35">
        <f t="shared" si="8"/>
        <v>0</v>
      </c>
      <c r="AP7" s="19">
        <f t="shared" si="9"/>
        <v>0</v>
      </c>
    </row>
    <row r="8" spans="1:42" x14ac:dyDescent="0.3">
      <c r="A8" s="12" t="s">
        <v>71</v>
      </c>
      <c r="B8" s="4">
        <v>1230.2</v>
      </c>
      <c r="C8" s="2">
        <v>4433.17</v>
      </c>
      <c r="D8" s="2">
        <v>446.56</v>
      </c>
      <c r="E8" s="17">
        <f t="shared" si="0"/>
        <v>4879.7300000000005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7">
        <f t="shared" si="6"/>
        <v>5089.92</v>
      </c>
      <c r="AL8" s="2">
        <v>0</v>
      </c>
      <c r="AM8" s="2">
        <v>0</v>
      </c>
      <c r="AN8" s="17">
        <f t="shared" si="7"/>
        <v>0</v>
      </c>
      <c r="AO8" s="35">
        <f t="shared" si="8"/>
        <v>0</v>
      </c>
      <c r="AP8" s="19">
        <f t="shared" si="9"/>
        <v>0</v>
      </c>
    </row>
    <row r="9" spans="1:42" x14ac:dyDescent="0.3">
      <c r="A9" s="12" t="s">
        <v>71</v>
      </c>
      <c r="B9" s="4">
        <v>1230.2</v>
      </c>
      <c r="C9" s="2">
        <v>2488.14</v>
      </c>
      <c r="D9" s="2">
        <v>0</v>
      </c>
      <c r="E9" s="17">
        <f t="shared" si="0"/>
        <v>2488.14</v>
      </c>
      <c r="F9" s="2">
        <v>2714.54</v>
      </c>
      <c r="G9" s="2">
        <v>0</v>
      </c>
      <c r="H9" s="17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7">
        <f t="shared" si="6"/>
        <v>12741</v>
      </c>
      <c r="AL9" s="2">
        <v>3507.68</v>
      </c>
      <c r="AM9" s="2"/>
      <c r="AN9" s="17">
        <f t="shared" si="7"/>
        <v>3507.68</v>
      </c>
      <c r="AO9" s="35">
        <f t="shared" si="8"/>
        <v>3.2435999999999998</v>
      </c>
      <c r="AP9" s="19">
        <f t="shared" si="9"/>
        <v>52.615199999999994</v>
      </c>
    </row>
    <row r="10" spans="1:42" x14ac:dyDescent="0.3">
      <c r="A10" s="12" t="s">
        <v>71</v>
      </c>
      <c r="B10" s="4">
        <v>1230.2</v>
      </c>
      <c r="C10" s="2"/>
      <c r="D10" s="2"/>
      <c r="E10" s="17">
        <f t="shared" si="0"/>
        <v>0</v>
      </c>
      <c r="F10" s="2">
        <v>925.74</v>
      </c>
      <c r="G10" s="2"/>
      <c r="H10" s="17">
        <f t="shared" si="1"/>
        <v>925.74</v>
      </c>
      <c r="I10" s="2"/>
      <c r="J10" s="2"/>
      <c r="K10" s="2"/>
      <c r="L10" s="2"/>
      <c r="M10" s="17">
        <f t="shared" si="2"/>
        <v>0</v>
      </c>
      <c r="N10" s="19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7">
        <f t="shared" si="6"/>
        <v>98884.24</v>
      </c>
      <c r="AL10" s="2">
        <v>8179.98</v>
      </c>
      <c r="AM10" s="2"/>
      <c r="AN10" s="17">
        <f t="shared" si="7"/>
        <v>8179.98</v>
      </c>
      <c r="AO10" s="35">
        <f t="shared" si="8"/>
        <v>5.1670500000000006</v>
      </c>
      <c r="AP10" s="19">
        <f t="shared" si="9"/>
        <v>122.69969999999999</v>
      </c>
    </row>
    <row r="11" spans="1:42" x14ac:dyDescent="0.3">
      <c r="A11" s="12" t="s">
        <v>71</v>
      </c>
      <c r="B11" s="4">
        <v>1230.2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7">
        <f t="shared" si="6"/>
        <v>0</v>
      </c>
      <c r="AL11" s="2"/>
      <c r="AM11" s="2"/>
      <c r="AN11" s="17">
        <f t="shared" si="7"/>
        <v>0</v>
      </c>
      <c r="AO11" s="35">
        <f t="shared" si="8"/>
        <v>0</v>
      </c>
      <c r="AP11" s="19">
        <f t="shared" si="9"/>
        <v>0</v>
      </c>
    </row>
    <row r="12" spans="1:42" x14ac:dyDescent="0.3">
      <c r="A12" s="12" t="s">
        <v>71</v>
      </c>
      <c r="B12" s="4">
        <v>1230.2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7">
        <f t="shared" si="6"/>
        <v>0</v>
      </c>
      <c r="AL12" s="2"/>
      <c r="AM12" s="2"/>
      <c r="AN12" s="17">
        <f t="shared" si="7"/>
        <v>0</v>
      </c>
      <c r="AO12" s="35">
        <f t="shared" si="8"/>
        <v>0</v>
      </c>
      <c r="AP12" s="19">
        <f t="shared" si="9"/>
        <v>0</v>
      </c>
    </row>
    <row r="13" spans="1:42" x14ac:dyDescent="0.3">
      <c r="A13" s="12" t="s">
        <v>71</v>
      </c>
      <c r="B13" s="4">
        <v>1230.2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>
        <f t="shared" si="6"/>
        <v>0</v>
      </c>
      <c r="AL13" s="2"/>
      <c r="AM13" s="2"/>
      <c r="AN13" s="17">
        <f t="shared" si="7"/>
        <v>0</v>
      </c>
      <c r="AO13" s="35">
        <f t="shared" si="8"/>
        <v>0</v>
      </c>
      <c r="AP13" s="19">
        <f t="shared" si="9"/>
        <v>0</v>
      </c>
    </row>
    <row r="14" spans="1:42" ht="14.4" thickBot="1" x14ac:dyDescent="0.35">
      <c r="A14" s="12" t="s">
        <v>71</v>
      </c>
      <c r="B14" s="4">
        <v>1230.2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7">
        <f t="shared" si="6"/>
        <v>0</v>
      </c>
      <c r="AL14" s="8"/>
      <c r="AM14" s="8"/>
      <c r="AN14" s="17">
        <f t="shared" si="7"/>
        <v>0</v>
      </c>
      <c r="AO14" s="35">
        <f t="shared" si="8"/>
        <v>0</v>
      </c>
      <c r="AP14" s="19">
        <f t="shared" si="9"/>
        <v>0</v>
      </c>
    </row>
    <row r="15" spans="1:42" ht="14.4" thickBot="1" x14ac:dyDescent="0.3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8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8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8">
        <f t="shared" si="11"/>
        <v>0</v>
      </c>
      <c r="N15" s="20">
        <f t="shared" si="11"/>
        <v>54.604199999999999</v>
      </c>
      <c r="O15" s="10">
        <f t="shared" si="11"/>
        <v>2270.5500000000002</v>
      </c>
      <c r="P15" s="45">
        <f>SUM(P3:P14)</f>
        <v>61.55</v>
      </c>
      <c r="Q15" s="45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8">
        <f>SUM(AK3:AK14)</f>
        <v>116715.16</v>
      </c>
      <c r="AL15" s="9">
        <f>SUM(AL3:AL14)</f>
        <v>11687.66</v>
      </c>
      <c r="AM15" s="9">
        <f>SUM(AM3:AM14)</f>
        <v>0</v>
      </c>
      <c r="AN15" s="18">
        <f>SUM(AN3:AN14)</f>
        <v>11687.66</v>
      </c>
      <c r="AO15" s="18">
        <f t="shared" ref="AO15" si="12">SUM(AO3:AO14)</f>
        <v>8.4106500000000004</v>
      </c>
      <c r="AP15" s="20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6"/>
  <sheetViews>
    <sheetView workbookViewId="0">
      <selection activeCell="B16" sqref="B16:F16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70" t="s">
        <v>11</v>
      </c>
      <c r="C2" s="70"/>
      <c r="D2" s="70"/>
      <c r="E2" s="70"/>
      <c r="F2" s="70"/>
    </row>
    <row r="3" spans="2:9" ht="26.25" customHeight="1" x14ac:dyDescent="0.45">
      <c r="B3" s="69" t="s">
        <v>82</v>
      </c>
      <c r="C3" s="69"/>
      <c r="D3" s="69"/>
      <c r="E3" s="69"/>
      <c r="F3" s="69"/>
      <c r="G3" s="1"/>
      <c r="H3" s="1"/>
      <c r="I3" s="1"/>
    </row>
    <row r="4" spans="2:9" ht="30" customHeight="1" thickBot="1" x14ac:dyDescent="0.35">
      <c r="B4" s="69"/>
      <c r="C4" s="69"/>
      <c r="D4" s="69"/>
      <c r="E4" s="69"/>
      <c r="F4" s="69"/>
    </row>
    <row r="5" spans="2:9" ht="58.2" thickBot="1" x14ac:dyDescent="0.35">
      <c r="B5" s="5" t="s">
        <v>0</v>
      </c>
      <c r="C5" s="5" t="s">
        <v>9</v>
      </c>
      <c r="D5" s="5" t="s">
        <v>10</v>
      </c>
      <c r="E5" s="6" t="s">
        <v>75</v>
      </c>
      <c r="F5" s="6" t="s">
        <v>76</v>
      </c>
    </row>
    <row r="6" spans="2:9" x14ac:dyDescent="0.3">
      <c r="B6" s="37" t="s">
        <v>1</v>
      </c>
      <c r="C6" s="38">
        <f>'отчет тек. ремонт'!B13</f>
        <v>7367.87</v>
      </c>
      <c r="D6" s="38">
        <f>'отчет тек. ремонт'!C13</f>
        <v>3640.2799999999997</v>
      </c>
      <c r="E6" s="38">
        <f>'отчет тек. ремонт'!E13</f>
        <v>4653.3300000000008</v>
      </c>
      <c r="F6" s="46">
        <f>'отчет тек. ремонт'!G15</f>
        <v>77969.775800000003</v>
      </c>
    </row>
    <row r="7" spans="2:9" x14ac:dyDescent="0.3">
      <c r="B7" s="39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7" t="e">
        <f>#REF!</f>
        <v>#REF!</v>
      </c>
    </row>
    <row r="8" spans="2:9" ht="27.6" x14ac:dyDescent="0.3">
      <c r="B8" s="40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8" t="e">
        <f>#REF!</f>
        <v>#REF!</v>
      </c>
    </row>
    <row r="9" spans="2:9" ht="27.6" x14ac:dyDescent="0.3">
      <c r="B9" s="40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1">
        <v>0</v>
      </c>
    </row>
    <row r="10" spans="2:9" x14ac:dyDescent="0.3">
      <c r="B10" s="40" t="s">
        <v>4</v>
      </c>
      <c r="C10" s="2">
        <v>0</v>
      </c>
      <c r="D10" s="2">
        <v>0</v>
      </c>
      <c r="E10" s="2">
        <v>0</v>
      </c>
      <c r="F10" s="41">
        <v>0</v>
      </c>
    </row>
    <row r="11" spans="2:9" x14ac:dyDescent="0.3">
      <c r="B11" s="40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1">
        <v>0</v>
      </c>
    </row>
    <row r="12" spans="2:9" ht="27.6" x14ac:dyDescent="0.3">
      <c r="B12" s="40" t="s">
        <v>6</v>
      </c>
      <c r="C12" s="2">
        <v>0</v>
      </c>
      <c r="D12" s="2">
        <v>0</v>
      </c>
      <c r="E12" s="2">
        <v>0</v>
      </c>
      <c r="F12" s="41">
        <v>0</v>
      </c>
    </row>
    <row r="13" spans="2:9" ht="27.6" x14ac:dyDescent="0.3">
      <c r="B13" s="40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1">
        <f>D13</f>
        <v>560.71</v>
      </c>
    </row>
    <row r="14" spans="2:9" ht="28.2" thickBot="1" x14ac:dyDescent="0.35">
      <c r="B14" s="42" t="s">
        <v>8</v>
      </c>
      <c r="C14" s="43">
        <f>'выборка 15'!AG15</f>
        <v>8071.2799999999988</v>
      </c>
      <c r="D14" s="43">
        <f>'выборка 15'!AH15</f>
        <v>3841.02</v>
      </c>
      <c r="E14" s="43">
        <v>403.66</v>
      </c>
      <c r="F14" s="44">
        <v>0</v>
      </c>
    </row>
    <row r="16" spans="2:9" ht="19.5" customHeight="1" x14ac:dyDescent="0.3">
      <c r="B16" s="71" t="s">
        <v>78</v>
      </c>
      <c r="C16" s="71"/>
      <c r="D16" s="71"/>
      <c r="E16" s="71"/>
      <c r="F16" s="71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topLeftCell="A4" workbookViewId="0">
      <selection activeCell="E8" sqref="E8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72" t="s">
        <v>81</v>
      </c>
      <c r="B2" s="72"/>
      <c r="C2" s="72"/>
      <c r="D2" s="72"/>
      <c r="E2" s="72"/>
      <c r="F2" s="72"/>
      <c r="G2" s="72"/>
    </row>
    <row r="3" spans="1:7" ht="23.4" x14ac:dyDescent="0.45">
      <c r="A3" s="25"/>
      <c r="B3" s="25"/>
      <c r="C3" s="25"/>
      <c r="D3" s="25"/>
      <c r="E3" s="25"/>
      <c r="F3" s="25"/>
      <c r="G3" s="25"/>
    </row>
    <row r="4" spans="1:7" ht="15.6" x14ac:dyDescent="0.3">
      <c r="A4" s="73" t="s">
        <v>77</v>
      </c>
      <c r="B4" s="73"/>
      <c r="C4" s="73"/>
      <c r="D4" s="73"/>
      <c r="E4" s="73"/>
      <c r="F4" s="73"/>
      <c r="G4" s="26">
        <v>74384.100000000006</v>
      </c>
    </row>
    <row r="5" spans="1:7" ht="14.4" thickBot="1" x14ac:dyDescent="0.35"/>
    <row r="6" spans="1:7" ht="60" customHeight="1" thickBot="1" x14ac:dyDescent="0.35">
      <c r="A6" s="27"/>
      <c r="B6" s="28" t="s">
        <v>56</v>
      </c>
      <c r="C6" s="28" t="s">
        <v>57</v>
      </c>
      <c r="D6" s="28" t="s">
        <v>58</v>
      </c>
      <c r="E6" s="28" t="s">
        <v>59</v>
      </c>
      <c r="F6" s="28" t="s">
        <v>60</v>
      </c>
      <c r="G6" s="29" t="s">
        <v>61</v>
      </c>
    </row>
    <row r="7" spans="1:7" x14ac:dyDescent="0.3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74">
        <f>'расход по дому ТР 15'!I12</f>
        <v>54.604199999999999</v>
      </c>
      <c r="E7" s="4">
        <v>4206.7700000000004</v>
      </c>
      <c r="F7" s="4">
        <v>0</v>
      </c>
      <c r="G7" s="74">
        <f>C13-D13</f>
        <v>3585.6757999999995</v>
      </c>
    </row>
    <row r="8" spans="1:7" x14ac:dyDescent="0.3">
      <c r="A8" s="7" t="s">
        <v>62</v>
      </c>
      <c r="B8" s="2">
        <v>0</v>
      </c>
      <c r="C8" s="2">
        <v>0</v>
      </c>
      <c r="D8" s="75"/>
      <c r="E8" s="2">
        <v>0</v>
      </c>
      <c r="F8" s="2">
        <v>0</v>
      </c>
      <c r="G8" s="75"/>
    </row>
    <row r="9" spans="1:7" x14ac:dyDescent="0.3">
      <c r="A9" s="7" t="s">
        <v>63</v>
      </c>
      <c r="B9" s="2">
        <v>0</v>
      </c>
      <c r="C9" s="2">
        <v>0</v>
      </c>
      <c r="D9" s="75"/>
      <c r="E9" s="2">
        <v>0</v>
      </c>
      <c r="F9" s="2">
        <v>0</v>
      </c>
      <c r="G9" s="75"/>
    </row>
    <row r="10" spans="1:7" x14ac:dyDescent="0.3">
      <c r="A10" s="12" t="s">
        <v>64</v>
      </c>
      <c r="B10" s="2">
        <f>'выборка 15'!D15</f>
        <v>446.56</v>
      </c>
      <c r="C10" s="2">
        <f>'выборка 15'!G15</f>
        <v>0</v>
      </c>
      <c r="D10" s="75"/>
      <c r="E10" s="2">
        <f>B10-C10</f>
        <v>446.56</v>
      </c>
      <c r="F10" s="2">
        <v>0</v>
      </c>
      <c r="G10" s="75"/>
    </row>
    <row r="11" spans="1:7" x14ac:dyDescent="0.3">
      <c r="A11" s="7" t="s">
        <v>65</v>
      </c>
      <c r="B11" s="2">
        <v>0</v>
      </c>
      <c r="C11" s="2">
        <v>0</v>
      </c>
      <c r="D11" s="75"/>
      <c r="E11" s="2">
        <v>0</v>
      </c>
      <c r="F11" s="2">
        <v>0</v>
      </c>
      <c r="G11" s="75"/>
    </row>
    <row r="12" spans="1:7" ht="14.4" thickBot="1" x14ac:dyDescent="0.35">
      <c r="A12" s="30" t="s">
        <v>66</v>
      </c>
      <c r="B12" s="2">
        <v>0</v>
      </c>
      <c r="C12" s="2">
        <v>0</v>
      </c>
      <c r="D12" s="76"/>
      <c r="E12" s="2">
        <v>0</v>
      </c>
      <c r="F12" s="2">
        <v>0</v>
      </c>
      <c r="G12" s="76"/>
    </row>
    <row r="13" spans="1:7" ht="15" thickBot="1" x14ac:dyDescent="0.35">
      <c r="A13" s="31" t="s">
        <v>67</v>
      </c>
      <c r="B13" s="32">
        <f>SUM(B7:B12)</f>
        <v>7367.87</v>
      </c>
      <c r="C13" s="32">
        <f>SUM(C7:C12)</f>
        <v>3640.2799999999997</v>
      </c>
      <c r="D13" s="33">
        <f>SUM(D7)</f>
        <v>54.604199999999999</v>
      </c>
      <c r="E13" s="32">
        <f>SUM(E7:E12)</f>
        <v>4653.3300000000008</v>
      </c>
      <c r="F13" s="32">
        <f>SUM(F7:F12)</f>
        <v>0</v>
      </c>
      <c r="G13" s="36">
        <f>G7</f>
        <v>3585.6757999999995</v>
      </c>
    </row>
    <row r="15" spans="1:7" ht="15.6" x14ac:dyDescent="0.3">
      <c r="A15" s="73" t="s">
        <v>79</v>
      </c>
      <c r="B15" s="73"/>
      <c r="C15" s="73"/>
      <c r="D15" s="73"/>
      <c r="E15" s="73"/>
      <c r="F15" s="73"/>
      <c r="G15" s="34">
        <f>G4+C13-D13</f>
        <v>77969.775800000003</v>
      </c>
    </row>
    <row r="17" spans="1:5" x14ac:dyDescent="0.3">
      <c r="A17" s="71" t="s">
        <v>78</v>
      </c>
      <c r="B17" s="71"/>
      <c r="C17" s="71"/>
      <c r="D17" s="71"/>
      <c r="E17" s="71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sqref="A1:I1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8" max="8" width="23.88671875" customWidth="1"/>
    <col min="9" max="9" width="11.33203125" customWidth="1"/>
  </cols>
  <sheetData>
    <row r="1" spans="1:9" ht="93.75" customHeight="1" thickBot="1" x14ac:dyDescent="0.5">
      <c r="A1" s="69" t="s">
        <v>80</v>
      </c>
      <c r="B1" s="69"/>
      <c r="C1" s="69"/>
      <c r="D1" s="69"/>
      <c r="E1" s="69"/>
      <c r="F1" s="69"/>
      <c r="G1" s="69"/>
      <c r="H1" s="69"/>
      <c r="I1" s="69"/>
    </row>
    <row r="2" spans="1:9" ht="16.5" customHeight="1" x14ac:dyDescent="0.3">
      <c r="A2" s="83" t="s">
        <v>12</v>
      </c>
      <c r="B2" s="85" t="s">
        <v>13</v>
      </c>
      <c r="C2" s="85" t="s">
        <v>14</v>
      </c>
      <c r="D2" s="85" t="s">
        <v>15</v>
      </c>
      <c r="E2" s="85" t="s">
        <v>16</v>
      </c>
      <c r="F2" s="85" t="s">
        <v>17</v>
      </c>
      <c r="G2" s="85" t="s">
        <v>18</v>
      </c>
      <c r="H2" s="85" t="s">
        <v>19</v>
      </c>
      <c r="I2" s="85" t="s">
        <v>20</v>
      </c>
    </row>
    <row r="3" spans="1:9" ht="29.25" customHeight="1" thickBot="1" x14ac:dyDescent="0.35">
      <c r="A3" s="84"/>
      <c r="B3" s="86"/>
      <c r="C3" s="86"/>
      <c r="D3" s="86"/>
      <c r="E3" s="86"/>
      <c r="F3" s="86"/>
      <c r="G3" s="86"/>
      <c r="H3" s="86"/>
      <c r="I3" s="86"/>
    </row>
    <row r="4" spans="1:9" x14ac:dyDescent="0.3">
      <c r="A4" s="4"/>
      <c r="B4" s="4"/>
      <c r="C4" s="4"/>
      <c r="D4" s="4"/>
      <c r="E4" s="4"/>
      <c r="F4" s="4"/>
      <c r="G4" s="4"/>
      <c r="H4" s="22"/>
      <c r="I4" s="4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4.4" thickBot="1" x14ac:dyDescent="0.35">
      <c r="A11" s="77" t="s">
        <v>21</v>
      </c>
      <c r="B11" s="78"/>
      <c r="C11" s="78"/>
      <c r="D11" s="78"/>
      <c r="E11" s="78"/>
      <c r="F11" s="78"/>
      <c r="G11" s="78"/>
      <c r="H11" s="79"/>
      <c r="I11" s="23">
        <f>'выборка 15'!M15+'выборка 15'!N15</f>
        <v>54.604199999999999</v>
      </c>
    </row>
    <row r="12" spans="1:9" ht="15" thickBot="1" x14ac:dyDescent="0.35">
      <c r="A12" s="80" t="s">
        <v>22</v>
      </c>
      <c r="B12" s="81"/>
      <c r="C12" s="81"/>
      <c r="D12" s="81"/>
      <c r="E12" s="81"/>
      <c r="F12" s="81"/>
      <c r="G12" s="81"/>
      <c r="H12" s="82"/>
      <c r="I12" s="24">
        <f>SUM(I4:I11)</f>
        <v>54.604199999999999</v>
      </c>
    </row>
    <row r="15" spans="1:9" x14ac:dyDescent="0.3">
      <c r="A15" s="71" t="s">
        <v>78</v>
      </c>
      <c r="B15" s="71"/>
      <c r="C15" s="71"/>
      <c r="D15" s="71"/>
      <c r="E15" s="71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6"/>
  <sheetViews>
    <sheetView tabSelected="1" workbookViewId="0">
      <selection activeCell="C19" sqref="C19"/>
    </sheetView>
  </sheetViews>
  <sheetFormatPr defaultRowHeight="13.8" x14ac:dyDescent="0.3"/>
  <cols>
    <col min="1" max="1" width="31" customWidth="1"/>
    <col min="2" max="2" width="26.109375" customWidth="1"/>
    <col min="3" max="3" width="32.33203125" customWidth="1"/>
    <col min="4" max="4" width="23.109375" customWidth="1"/>
  </cols>
  <sheetData>
    <row r="2" spans="1:4" ht="67.5" customHeight="1" x14ac:dyDescent="0.3">
      <c r="A2" s="87" t="s">
        <v>106</v>
      </c>
      <c r="B2" s="87"/>
      <c r="C2" s="87"/>
      <c r="D2" s="87"/>
    </row>
    <row r="3" spans="1:4" ht="14.25" customHeight="1" thickBot="1" x14ac:dyDescent="0.35"/>
    <row r="4" spans="1:4" ht="31.2" x14ac:dyDescent="0.3">
      <c r="A4" s="49"/>
      <c r="B4" s="51" t="s">
        <v>95</v>
      </c>
      <c r="C4" s="51" t="s">
        <v>93</v>
      </c>
      <c r="D4" s="51" t="s">
        <v>94</v>
      </c>
    </row>
    <row r="5" spans="1:4" ht="23.25" customHeight="1" x14ac:dyDescent="0.3">
      <c r="A5" s="56" t="s">
        <v>107</v>
      </c>
      <c r="B5" s="2"/>
      <c r="C5" s="57">
        <v>38176.67</v>
      </c>
      <c r="D5" s="2"/>
    </row>
    <row r="6" spans="1:4" ht="23.25" customHeight="1" x14ac:dyDescent="0.3">
      <c r="A6" s="12" t="s">
        <v>83</v>
      </c>
      <c r="B6" s="58">
        <v>151963.56000000003</v>
      </c>
      <c r="C6" s="58">
        <v>152654.24999999997</v>
      </c>
      <c r="D6" s="59">
        <f>'РиС расход 2023г.'!F15</f>
        <v>100912.61756</v>
      </c>
    </row>
    <row r="7" spans="1:4" ht="27.6" x14ac:dyDescent="0.3">
      <c r="A7" s="3" t="s">
        <v>68</v>
      </c>
      <c r="B7" s="60">
        <v>0</v>
      </c>
      <c r="C7" s="60"/>
      <c r="D7" s="60">
        <v>27883.199999999993</v>
      </c>
    </row>
    <row r="8" spans="1:4" ht="31.5" customHeight="1" thickBot="1" x14ac:dyDescent="0.35">
      <c r="A8" s="3" t="s">
        <v>69</v>
      </c>
      <c r="B8" s="60">
        <v>0</v>
      </c>
      <c r="C8" s="60"/>
      <c r="D8" s="59">
        <v>10037.951999999997</v>
      </c>
    </row>
    <row r="9" spans="1:4" ht="15" thickBot="1" x14ac:dyDescent="0.35">
      <c r="A9" s="31" t="s">
        <v>84</v>
      </c>
      <c r="B9" s="52">
        <f>SUM(B6:B8)</f>
        <v>151963.56000000003</v>
      </c>
      <c r="C9" s="52">
        <f>SUM(C5:C8)</f>
        <v>190830.91999999998</v>
      </c>
      <c r="D9" s="61">
        <f>SUM(D6:D8)</f>
        <v>138833.76955999999</v>
      </c>
    </row>
    <row r="11" spans="1:4" ht="15.6" hidden="1" x14ac:dyDescent="0.3">
      <c r="A11" s="73" t="s">
        <v>85</v>
      </c>
      <c r="B11" s="73"/>
      <c r="C11" s="73"/>
      <c r="D11" s="62">
        <v>130365.43362</v>
      </c>
    </row>
    <row r="12" spans="1:4" ht="14.4" x14ac:dyDescent="0.3">
      <c r="A12" s="88" t="s">
        <v>108</v>
      </c>
      <c r="B12" s="88"/>
      <c r="C12" s="88"/>
      <c r="D12" s="53">
        <f>C9-D9</f>
        <v>51997.150439999998</v>
      </c>
    </row>
    <row r="14" spans="1:4" x14ac:dyDescent="0.3">
      <c r="A14" s="89" t="s">
        <v>109</v>
      </c>
      <c r="B14" s="89"/>
      <c r="C14" s="89"/>
      <c r="D14" s="54">
        <v>72579.25</v>
      </c>
    </row>
    <row r="15" spans="1:4" ht="15.6" x14ac:dyDescent="0.3">
      <c r="A15" s="55"/>
      <c r="B15" s="55"/>
      <c r="C15" s="55"/>
      <c r="D15" s="55"/>
    </row>
    <row r="16" spans="1:4" ht="12.75" customHeight="1" x14ac:dyDescent="0.3">
      <c r="A16" s="63"/>
      <c r="B16" s="63"/>
      <c r="C16" s="63"/>
      <c r="D16" s="50"/>
    </row>
  </sheetData>
  <mergeCells count="4">
    <mergeCell ref="A2:D2"/>
    <mergeCell ref="A11:C11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>
      <selection activeCell="A18" sqref="A18:E20"/>
    </sheetView>
  </sheetViews>
  <sheetFormatPr defaultRowHeight="13.8" x14ac:dyDescent="0.3"/>
  <cols>
    <col min="1" max="1" width="4.5546875" customWidth="1"/>
    <col min="3" max="3" width="10.33203125" customWidth="1"/>
    <col min="4" max="4" width="21.6640625" customWidth="1"/>
    <col min="5" max="5" width="43.88671875" customWidth="1"/>
    <col min="6" max="6" width="18.88671875" customWidth="1"/>
  </cols>
  <sheetData>
    <row r="1" spans="1:6" ht="66.75" customHeight="1" thickBot="1" x14ac:dyDescent="0.35">
      <c r="A1" s="94" t="s">
        <v>110</v>
      </c>
      <c r="B1" s="94"/>
      <c r="C1" s="94"/>
      <c r="D1" s="94"/>
      <c r="E1" s="94"/>
      <c r="F1" s="94"/>
    </row>
    <row r="2" spans="1:6" ht="15.75" customHeight="1" x14ac:dyDescent="0.3">
      <c r="A2" s="95" t="s">
        <v>12</v>
      </c>
      <c r="B2" s="97" t="s">
        <v>87</v>
      </c>
      <c r="C2" s="97" t="s">
        <v>88</v>
      </c>
      <c r="D2" s="97" t="s">
        <v>89</v>
      </c>
      <c r="E2" s="97" t="s">
        <v>90</v>
      </c>
      <c r="F2" s="97" t="s">
        <v>91</v>
      </c>
    </row>
    <row r="3" spans="1:6" ht="14.4" thickBot="1" x14ac:dyDescent="0.35">
      <c r="A3" s="96"/>
      <c r="B3" s="98"/>
      <c r="C3" s="98"/>
      <c r="D3" s="98"/>
      <c r="E3" s="98"/>
      <c r="F3" s="98"/>
    </row>
    <row r="4" spans="1:6" ht="14.25" customHeight="1" x14ac:dyDescent="0.3">
      <c r="A4" s="64">
        <v>1</v>
      </c>
      <c r="B4" s="64">
        <v>2023</v>
      </c>
      <c r="C4" s="64" t="s">
        <v>92</v>
      </c>
      <c r="D4" s="65" t="s">
        <v>111</v>
      </c>
      <c r="E4" s="66" t="s">
        <v>112</v>
      </c>
      <c r="F4" s="67">
        <v>5431</v>
      </c>
    </row>
    <row r="5" spans="1:6" x14ac:dyDescent="0.3">
      <c r="A5" s="64">
        <v>2</v>
      </c>
      <c r="B5" s="64">
        <v>2023</v>
      </c>
      <c r="C5" s="64" t="s">
        <v>113</v>
      </c>
      <c r="D5" s="65" t="s">
        <v>86</v>
      </c>
      <c r="E5" s="66" t="s">
        <v>114</v>
      </c>
      <c r="F5" s="67">
        <v>26457</v>
      </c>
    </row>
    <row r="6" spans="1:6" x14ac:dyDescent="0.3">
      <c r="A6" s="64">
        <v>3</v>
      </c>
      <c r="B6" s="64">
        <v>2023</v>
      </c>
      <c r="C6" s="64" t="s">
        <v>115</v>
      </c>
      <c r="D6" s="65" t="s">
        <v>116</v>
      </c>
      <c r="E6" s="66" t="s">
        <v>117</v>
      </c>
      <c r="F6" s="67">
        <v>862</v>
      </c>
    </row>
    <row r="7" spans="1:6" x14ac:dyDescent="0.3">
      <c r="A7" s="64">
        <v>4</v>
      </c>
      <c r="B7" s="64">
        <v>2023</v>
      </c>
      <c r="C7" s="64" t="s">
        <v>100</v>
      </c>
      <c r="D7" s="65" t="s">
        <v>97</v>
      </c>
      <c r="E7" s="66" t="s">
        <v>118</v>
      </c>
      <c r="F7" s="67">
        <v>2362</v>
      </c>
    </row>
    <row r="8" spans="1:6" x14ac:dyDescent="0.3">
      <c r="A8" s="64">
        <v>5</v>
      </c>
      <c r="B8" s="64">
        <v>2023</v>
      </c>
      <c r="C8" s="64" t="s">
        <v>100</v>
      </c>
      <c r="D8" s="65" t="s">
        <v>102</v>
      </c>
      <c r="E8" s="66" t="s">
        <v>119</v>
      </c>
      <c r="F8" s="67">
        <v>601</v>
      </c>
    </row>
    <row r="9" spans="1:6" x14ac:dyDescent="0.3">
      <c r="A9" s="64">
        <v>6</v>
      </c>
      <c r="B9" s="64">
        <v>2023</v>
      </c>
      <c r="C9" s="64" t="s">
        <v>96</v>
      </c>
      <c r="D9" s="65" t="s">
        <v>86</v>
      </c>
      <c r="E9" s="66" t="s">
        <v>120</v>
      </c>
      <c r="F9" s="67">
        <v>972</v>
      </c>
    </row>
    <row r="10" spans="1:6" x14ac:dyDescent="0.3">
      <c r="A10" s="64">
        <v>7</v>
      </c>
      <c r="B10" s="64">
        <v>2023</v>
      </c>
      <c r="C10" s="64" t="s">
        <v>96</v>
      </c>
      <c r="D10" s="65" t="s">
        <v>98</v>
      </c>
      <c r="E10" s="66" t="s">
        <v>99</v>
      </c>
      <c r="F10" s="67">
        <v>36656</v>
      </c>
    </row>
    <row r="11" spans="1:6" x14ac:dyDescent="0.3">
      <c r="A11" s="64">
        <v>8</v>
      </c>
      <c r="B11" s="64">
        <v>2023</v>
      </c>
      <c r="C11" s="64" t="s">
        <v>101</v>
      </c>
      <c r="D11" s="65" t="s">
        <v>102</v>
      </c>
      <c r="E11" s="66" t="s">
        <v>121</v>
      </c>
      <c r="F11" s="67">
        <v>16139</v>
      </c>
    </row>
    <row r="12" spans="1:6" ht="24.6" x14ac:dyDescent="0.3">
      <c r="A12" s="64">
        <v>9</v>
      </c>
      <c r="B12" s="64">
        <v>2023</v>
      </c>
      <c r="C12" s="64" t="s">
        <v>103</v>
      </c>
      <c r="D12" s="65"/>
      <c r="E12" s="66" t="s">
        <v>122</v>
      </c>
      <c r="F12" s="67">
        <v>1800</v>
      </c>
    </row>
    <row r="13" spans="1:6" x14ac:dyDescent="0.3">
      <c r="A13" s="64">
        <v>10</v>
      </c>
      <c r="B13" s="64">
        <v>2023</v>
      </c>
      <c r="C13" s="64" t="s">
        <v>105</v>
      </c>
      <c r="D13" s="65" t="s">
        <v>86</v>
      </c>
      <c r="E13" s="66" t="s">
        <v>104</v>
      </c>
      <c r="F13" s="67">
        <v>913</v>
      </c>
    </row>
    <row r="14" spans="1:6" ht="14.4" thickBot="1" x14ac:dyDescent="0.35">
      <c r="A14" s="90" t="s">
        <v>21</v>
      </c>
      <c r="B14" s="91"/>
      <c r="C14" s="91"/>
      <c r="D14" s="91"/>
      <c r="E14" s="91"/>
      <c r="F14" s="67">
        <v>8719.6175600000006</v>
      </c>
    </row>
    <row r="15" spans="1:6" ht="15" thickBot="1" x14ac:dyDescent="0.35">
      <c r="A15" s="92" t="s">
        <v>22</v>
      </c>
      <c r="B15" s="93"/>
      <c r="C15" s="93"/>
      <c r="D15" s="93"/>
      <c r="E15" s="93"/>
      <c r="F15" s="68">
        <f>SUM(F4:F14)</f>
        <v>100912.61756</v>
      </c>
    </row>
    <row r="18" spans="1:5" ht="12.75" customHeight="1" x14ac:dyDescent="0.3">
      <c r="A18" s="63"/>
      <c r="B18" s="63"/>
      <c r="C18" s="63"/>
      <c r="D18" s="63"/>
      <c r="E18" s="63"/>
    </row>
  </sheetData>
  <mergeCells count="9">
    <mergeCell ref="A14:E14"/>
    <mergeCell ref="A15:E15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 2023г.</vt:lpstr>
      <vt:lpstr>РиС 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2024-03-25T09:25:25Z</cp:lastPrinted>
  <dcterms:created xsi:type="dcterms:W3CDTF">2015-02-24T21:57:31Z</dcterms:created>
  <dcterms:modified xsi:type="dcterms:W3CDTF">2024-03-26T12:19:46Z</dcterms:modified>
</cp:coreProperties>
</file>