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25" windowWidth="18195" windowHeight="1144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 и С очет 2020" sheetId="9" r:id="rId5"/>
    <sheet name="Р и Срасход 2020" sheetId="10" r:id="rId6"/>
  </sheets>
  <calcPr calcId="145621"/>
</workbook>
</file>

<file path=xl/calcChain.xml><?xml version="1.0" encoding="utf-8"?>
<calcChain xmlns="http://schemas.openxmlformats.org/spreadsheetml/2006/main">
  <c r="AI15" i="3" l="1"/>
  <c r="AF15" i="3"/>
  <c r="E8" i="1"/>
  <c r="E7" i="1"/>
  <c r="AK14" i="3"/>
  <c r="AK13" i="3"/>
  <c r="AK12" i="3"/>
  <c r="AK11" i="3"/>
  <c r="AK10" i="3"/>
  <c r="AK9" i="3"/>
  <c r="AK8" i="3"/>
  <c r="AK7" i="3"/>
  <c r="AK6" i="3"/>
  <c r="AK5" i="3"/>
  <c r="AK15" i="3" s="1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L15" i="3" l="1"/>
  <c r="G15" i="3"/>
  <c r="C10" i="4" s="1"/>
  <c r="D15" i="3"/>
  <c r="B10" i="4" s="1"/>
  <c r="F13" i="4" l="1"/>
  <c r="E13" i="4"/>
  <c r="E6" i="1" s="1"/>
  <c r="AH15" i="3" l="1"/>
  <c r="AE15" i="3"/>
  <c r="AJ15" i="3"/>
  <c r="AG15" i="3"/>
  <c r="C7" i="1" s="1"/>
  <c r="C15" i="3"/>
  <c r="B7" i="4" s="1"/>
  <c r="B13" i="4" s="1"/>
  <c r="C6" i="1" s="1"/>
  <c r="F15" i="3"/>
  <c r="C7" i="4" s="1"/>
  <c r="C13" i="4" s="1"/>
  <c r="D6" i="1" s="1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C12" i="1" s="1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8" i="1" l="1"/>
  <c r="C8" i="1"/>
  <c r="N15" i="3"/>
  <c r="I11" i="2" s="1"/>
  <c r="I12" i="2" s="1"/>
  <c r="D7" i="1" l="1"/>
  <c r="F7" i="1"/>
  <c r="F8" i="1"/>
  <c r="D7" i="4"/>
  <c r="D13" i="4" s="1"/>
  <c r="G15" i="4" l="1"/>
  <c r="F6" i="1" s="1"/>
  <c r="G7" i="4"/>
  <c r="G13" i="4" s="1"/>
</calcChain>
</file>

<file path=xl/sharedStrings.xml><?xml version="1.0" encoding="utf-8"?>
<sst xmlns="http://schemas.openxmlformats.org/spreadsheetml/2006/main" count="157" uniqueCount="116">
  <si>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</si>
  <si>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</si>
  <si>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</si>
  <si>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</si>
  <si>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</si>
  <si>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</si>
  <si>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</si>
  <si>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</si>
  <si>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</si>
  <si>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</si>
  <si>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</si>
  <si>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</si>
  <si>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</si>
  <si>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</si>
  <si>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</si>
  <si>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</si>
  <si>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</si>
  <si>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</si>
  <si>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</si>
  <si>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</si>
  <si>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</si>
  <si>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</si>
  <si>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</si>
  <si>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</si>
  <si>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</si>
  <si>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</si>
  <si>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</si>
  <si>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</si>
  <si>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</si>
  <si>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</si>
  <si>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</si>
  <si>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</si>
  <si>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</si>
  <si>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</si>
  <si>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</si>
  <si>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</si>
  <si>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</si>
  <si>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</si>
  <si>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</si>
  <si>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</si>
  <si>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</si>
  <si>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</si>
  <si>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</si>
  <si>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</si>
  <si>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</si>
  <si>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</si>
  <si>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</si>
  <si>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</si>
  <si>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</si>
  <si>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</si>
  <si>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</si>
  <si>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</si>
  <si>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</si>
  <si>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</si>
  <si>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</si>
  <si>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</si>
  <si>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</si>
  <si>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</si>
  <si>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</si>
  <si>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</si>
  <si>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</si>
  <si>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</si>
  <si>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</si>
  <si>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</si>
  <si>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</si>
  <si>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</si>
  <si>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</si>
  <si>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</si>
  <si>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</si>
  <si>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</si>
  <si>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</si>
  <si>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</si>
  <si>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</si>
  <si>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</si>
  <si>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</si>
  <si>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</si>
  <si>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</si>
  <si>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</si>
  <si>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Виноградная, 21Б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</si>
  <si>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</si>
  <si>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</si>
  <si>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в доме по  адресу Виноградная, 21Б за период с 01.06.2015 по 31.07.2015гг.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</si>
  <si>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</si>
  <si>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Виноградная, 21Б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</si>
  <si>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Виноградная, 21Б</t>
  </si>
  <si>
    <t>Генеральный директор ООО У0 "ТаганСервис"____________________________________________</t>
  </si>
  <si>
    <t xml:space="preserve"> Ремонт и Содержание  жилья</t>
  </si>
  <si>
    <t>Ремонт и Содержание жилья: итого</t>
  </si>
  <si>
    <t>переходящее сальдо на 01.01.2020г</t>
  </si>
  <si>
    <t>январь</t>
  </si>
  <si>
    <t>диагностирование внутридом.газового оборудования</t>
  </si>
  <si>
    <t>март</t>
  </si>
  <si>
    <t>смена труб ф 32, 40мм</t>
  </si>
  <si>
    <t>ХВС</t>
  </si>
  <si>
    <t>апрель</t>
  </si>
  <si>
    <t>ЦО</t>
  </si>
  <si>
    <t>установка заглушек</t>
  </si>
  <si>
    <t>МОП</t>
  </si>
  <si>
    <t>дезинфекция</t>
  </si>
  <si>
    <t>июнь</t>
  </si>
  <si>
    <t>территория</t>
  </si>
  <si>
    <t>покос травы</t>
  </si>
  <si>
    <t>июль</t>
  </si>
  <si>
    <t>ЦО и ввод</t>
  </si>
  <si>
    <t>гидравлические испытания</t>
  </si>
  <si>
    <t>подвал</t>
  </si>
  <si>
    <t>смена провода</t>
  </si>
  <si>
    <t xml:space="preserve">сентябрь </t>
  </si>
  <si>
    <t>устан. дроссельной шайбы</t>
  </si>
  <si>
    <t>октябрь</t>
  </si>
  <si>
    <t>запуск тепла</t>
  </si>
  <si>
    <t>ноябрь</t>
  </si>
  <si>
    <t>Информация о собранных и израсходованных денежных средствах по статье " Ремонт и Содержание Жилья" за период с 01.01.2020 г по 31.12.2020 г по адресу ул. Виноградная, 21Б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</si>
  <si>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</si>
  <si>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</si>
  <si>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>Информация о собранных и израсходованных денежных средствах по статье "Ремонт и  Содержание Жилья" за период с 01.01.2020 г по 31.12.2020 г по адресу ул. Виноградная, 21Б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</si>
</sst>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34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5" fillId="0" borderId="20" xfId="0" applyFont="1" applyBorder="1"/>
    <xf numFmtId="0" fontId="5" fillId="0" borderId="21" xfId="0" applyFont="1" applyBorder="1"/>
    <xf numFmtId="0" fontId="0" fillId="0" borderId="22" xfId="0" applyBorder="1"/>
    <xf numFmtId="0" fontId="0" fillId="0" borderId="23" xfId="0" applyBorder="1"/>
    <xf numFmtId="0" fontId="1" fillId="0" borderId="3" xfId="0" applyFont="1" applyBorder="1"/>
    <xf numFmtId="0" fontId="1" fillId="0" borderId="22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4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2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1" fillId="0" borderId="4" xfId="0" applyFont="1" applyBorder="1"/>
    <xf numFmtId="0" fontId="4" fillId="0" borderId="22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3" xfId="0" applyNumberFormat="1" applyFont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4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2" fontId="0" fillId="0" borderId="31" xfId="0" applyNumberFormat="1" applyBorder="1"/>
    <xf numFmtId="2" fontId="0" fillId="0" borderId="33" xfId="0" applyNumberFormat="1" applyBorder="1"/>
    <xf numFmtId="2" fontId="0" fillId="0" borderId="28" xfId="0" applyNumberFormat="1" applyBorder="1"/>
    <xf numFmtId="0" fontId="1" fillId="0" borderId="0" xfId="0" applyFont="1" applyFill="1" applyBorder="1" applyAlignment="1"/>
    <xf numFmtId="0" fontId="4" fillId="0" borderId="0" xfId="0" applyFont="1" applyBorder="1"/>
    <xf numFmtId="4" fontId="6" fillId="0" borderId="1" xfId="0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7" fillId="0" borderId="27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wrapText="1"/>
    </xf>
    <xf numFmtId="0" fontId="1" fillId="0" borderId="32" xfId="0" applyFont="1" applyBorder="1"/>
    <xf numFmtId="4" fontId="0" fillId="0" borderId="3" xfId="0" applyNumberFormat="1" applyBorder="1"/>
    <xf numFmtId="4" fontId="0" fillId="0" borderId="28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4" fillId="0" borderId="18" xfId="0" applyFont="1" applyBorder="1"/>
    <xf numFmtId="4" fontId="4" fillId="0" borderId="19" xfId="0" applyNumberFormat="1" applyFont="1" applyBorder="1"/>
    <xf numFmtId="4" fontId="4" fillId="0" borderId="37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4" fontId="0" fillId="0" borderId="0" xfId="0" applyNumberForma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4" fontId="7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/>
    <xf numFmtId="0" fontId="0" fillId="0" borderId="0" xfId="0"/>
    <xf numFmtId="4" fontId="9" fillId="0" borderId="0" xfId="1" applyNumberFormat="1" applyBorder="1" applyAlignment="1">
      <alignment vertical="center"/>
    </xf>
    <xf numFmtId="0" fontId="10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25" xfId="0" applyFont="1" applyBorder="1" applyAlignment="1">
      <alignment horizontal="left" wrapText="1"/>
    </xf>
    <xf numFmtId="4" fontId="12" fillId="0" borderId="4" xfId="0" applyNumberFormat="1" applyFont="1" applyFill="1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1" xfId="0" applyFont="1" applyBorder="1" applyAlignment="1">
      <alignment wrapText="1"/>
    </xf>
    <xf numFmtId="4" fontId="15" fillId="0" borderId="11" xfId="0" applyNumberFormat="1" applyFont="1" applyBorder="1"/>
    <xf numFmtId="0" fontId="16" fillId="0" borderId="0" xfId="0" applyFont="1" applyBorder="1" applyAlignment="1">
      <alignment horizontal="left"/>
    </xf>
    <xf numFmtId="4" fontId="15" fillId="0" borderId="0" xfId="0" applyNumberFormat="1" applyFont="1" applyBorder="1"/>
    <xf numFmtId="0" fontId="12" fillId="0" borderId="0" xfId="0" applyFont="1"/>
    <xf numFmtId="0" fontId="15" fillId="0" borderId="0" xfId="0" applyFont="1" applyFill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5" fillId="0" borderId="35" xfId="0" applyFont="1" applyFill="1" applyBorder="1" applyAlignment="1">
      <alignment horizontal="left"/>
    </xf>
    <xf numFmtId="0" fontId="15" fillId="0" borderId="39" xfId="0" applyFont="1" applyFill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S1" workbookViewId="0">
      <selection activeCell="AE13" sqref="AE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4" t="s">
        <v>30</v>
      </c>
      <c r="B2" s="15" t="s">
        <v>31</v>
      </c>
      <c r="C2" s="15" t="s">
        <v>32</v>
      </c>
      <c r="D2" s="15" t="s">
        <v>34</v>
      </c>
      <c r="E2" s="18" t="s">
        <v>41</v>
      </c>
      <c r="F2" s="15" t="s">
        <v>33</v>
      </c>
      <c r="G2" s="15" t="s">
        <v>35</v>
      </c>
      <c r="H2" s="18" t="s">
        <v>42</v>
      </c>
      <c r="I2" s="15" t="s">
        <v>36</v>
      </c>
      <c r="J2" s="15" t="s">
        <v>37</v>
      </c>
      <c r="K2" s="15" t="s">
        <v>59</v>
      </c>
      <c r="L2" s="15" t="s">
        <v>38</v>
      </c>
      <c r="M2" s="18" t="s">
        <v>39</v>
      </c>
      <c r="N2" s="18" t="s">
        <v>40</v>
      </c>
      <c r="O2" s="16" t="s">
        <v>43</v>
      </c>
      <c r="P2" s="16" t="s">
        <v>44</v>
      </c>
      <c r="Q2" s="16" t="s">
        <v>45</v>
      </c>
      <c r="R2" s="16" t="s">
        <v>46</v>
      </c>
      <c r="S2" s="16" t="s">
        <v>47</v>
      </c>
      <c r="T2" s="16" t="s">
        <v>48</v>
      </c>
      <c r="U2" s="16" t="s">
        <v>49</v>
      </c>
      <c r="V2" s="16" t="s">
        <v>50</v>
      </c>
      <c r="W2" s="16" t="s">
        <v>51</v>
      </c>
      <c r="X2" s="16" t="s">
        <v>52</v>
      </c>
      <c r="Y2" s="16" t="s">
        <v>53</v>
      </c>
      <c r="Z2" s="16" t="s">
        <v>54</v>
      </c>
      <c r="AA2" s="16" t="s">
        <v>55</v>
      </c>
      <c r="AB2" s="16" t="s">
        <v>56</v>
      </c>
      <c r="AC2" s="16" t="s">
        <v>57</v>
      </c>
      <c r="AD2" s="17" t="s">
        <v>58</v>
      </c>
      <c r="AE2" s="15" t="s">
        <v>61</v>
      </c>
      <c r="AF2" s="15" t="s">
        <v>34</v>
      </c>
      <c r="AG2" s="18" t="s">
        <v>41</v>
      </c>
      <c r="AH2" s="15" t="s">
        <v>62</v>
      </c>
      <c r="AI2" s="15" t="s">
        <v>35</v>
      </c>
      <c r="AJ2" s="18" t="s">
        <v>42</v>
      </c>
      <c r="AK2" s="18" t="s">
        <v>77</v>
      </c>
      <c r="AL2" s="18" t="s">
        <v>40</v>
      </c>
    </row>
    <row r="3" spans="1:38" x14ac:dyDescent="0.2">
      <c r="A3" s="13" t="s">
        <v>78</v>
      </c>
      <c r="B3" s="3">
        <v>900.4</v>
      </c>
      <c r="C3" s="3">
        <v>0</v>
      </c>
      <c r="D3" s="3">
        <v>0</v>
      </c>
      <c r="E3" s="19">
        <f>C3+D3</f>
        <v>0</v>
      </c>
      <c r="F3" s="3">
        <v>0</v>
      </c>
      <c r="G3" s="3">
        <v>0</v>
      </c>
      <c r="H3" s="19">
        <f>F3+G3</f>
        <v>0</v>
      </c>
      <c r="I3" s="3">
        <v>0</v>
      </c>
      <c r="J3" s="3">
        <v>0</v>
      </c>
      <c r="K3" s="3">
        <v>0</v>
      </c>
      <c r="L3" s="3">
        <v>0</v>
      </c>
      <c r="M3" s="19">
        <f>(I3+J3+L3)*1.5%</f>
        <v>0</v>
      </c>
      <c r="N3" s="21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9">
        <f>AE3+AF3</f>
        <v>0</v>
      </c>
      <c r="AH3" s="3">
        <v>0</v>
      </c>
      <c r="AI3" s="3">
        <v>0</v>
      </c>
      <c r="AJ3" s="19">
        <f>AH3+AI3</f>
        <v>0</v>
      </c>
      <c r="AK3" s="38">
        <f>AB3*1.5%</f>
        <v>0</v>
      </c>
      <c r="AL3" s="21">
        <f>AJ3*1.5%</f>
        <v>0</v>
      </c>
    </row>
    <row r="4" spans="1:38" x14ac:dyDescent="0.2">
      <c r="A4" s="13" t="s">
        <v>78</v>
      </c>
      <c r="B4" s="3">
        <v>900.4</v>
      </c>
      <c r="C4" s="3">
        <v>0</v>
      </c>
      <c r="D4" s="3">
        <v>0</v>
      </c>
      <c r="E4" s="19">
        <f t="shared" ref="E4:E14" si="0">C4+D4</f>
        <v>0</v>
      </c>
      <c r="F4" s="3">
        <v>0</v>
      </c>
      <c r="G4" s="3">
        <v>0</v>
      </c>
      <c r="H4" s="19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9">
        <f t="shared" ref="M4:M14" si="2">(I4+J4+L4)*1.5%</f>
        <v>0</v>
      </c>
      <c r="N4" s="21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9">
        <f t="shared" ref="AG4:AG14" si="4">AE4+AF4</f>
        <v>0</v>
      </c>
      <c r="AH4" s="3">
        <v>0</v>
      </c>
      <c r="AI4" s="3">
        <v>0</v>
      </c>
      <c r="AJ4" s="19">
        <f t="shared" ref="AJ4:AJ14" si="5">AH4+AI4</f>
        <v>0</v>
      </c>
      <c r="AK4" s="38">
        <f t="shared" ref="AK4:AK14" si="6">AB4*1.5%</f>
        <v>0</v>
      </c>
      <c r="AL4" s="21">
        <f t="shared" ref="AL4:AL14" si="7">AJ4*1.5%</f>
        <v>0</v>
      </c>
    </row>
    <row r="5" spans="1:38" x14ac:dyDescent="0.2">
      <c r="A5" s="13" t="s">
        <v>78</v>
      </c>
      <c r="B5" s="3">
        <v>900.4</v>
      </c>
      <c r="C5" s="3">
        <v>0</v>
      </c>
      <c r="D5" s="3">
        <v>0</v>
      </c>
      <c r="E5" s="19">
        <f t="shared" si="0"/>
        <v>0</v>
      </c>
      <c r="F5" s="3">
        <v>0</v>
      </c>
      <c r="G5" s="3">
        <v>0</v>
      </c>
      <c r="H5" s="19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9">
        <f t="shared" si="2"/>
        <v>0</v>
      </c>
      <c r="N5" s="21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9">
        <f t="shared" si="4"/>
        <v>0</v>
      </c>
      <c r="AH5" s="3">
        <v>0</v>
      </c>
      <c r="AI5" s="3">
        <v>0</v>
      </c>
      <c r="AJ5" s="19">
        <f t="shared" si="5"/>
        <v>0</v>
      </c>
      <c r="AK5" s="38">
        <f t="shared" si="6"/>
        <v>0</v>
      </c>
      <c r="AL5" s="21">
        <f t="shared" si="7"/>
        <v>0</v>
      </c>
    </row>
    <row r="6" spans="1:38" x14ac:dyDescent="0.2">
      <c r="A6" s="13" t="s">
        <v>78</v>
      </c>
      <c r="B6" s="3">
        <v>900.4</v>
      </c>
      <c r="C6" s="3">
        <v>0</v>
      </c>
      <c r="D6" s="3">
        <v>0</v>
      </c>
      <c r="E6" s="19">
        <f t="shared" si="0"/>
        <v>0</v>
      </c>
      <c r="F6" s="3">
        <v>0</v>
      </c>
      <c r="G6" s="3">
        <v>0</v>
      </c>
      <c r="H6" s="19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9">
        <f t="shared" si="2"/>
        <v>0</v>
      </c>
      <c r="N6" s="21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9">
        <f t="shared" si="4"/>
        <v>0</v>
      </c>
      <c r="AH6" s="3">
        <v>0</v>
      </c>
      <c r="AI6" s="3">
        <v>0</v>
      </c>
      <c r="AJ6" s="19">
        <f t="shared" si="5"/>
        <v>0</v>
      </c>
      <c r="AK6" s="38">
        <f t="shared" si="6"/>
        <v>0</v>
      </c>
      <c r="AL6" s="21">
        <f t="shared" si="7"/>
        <v>0</v>
      </c>
    </row>
    <row r="7" spans="1:38" x14ac:dyDescent="0.2">
      <c r="A7" s="13" t="s">
        <v>78</v>
      </c>
      <c r="B7" s="3">
        <v>900.4</v>
      </c>
      <c r="C7" s="3">
        <v>0</v>
      </c>
      <c r="D7" s="3">
        <v>0</v>
      </c>
      <c r="E7" s="19">
        <f t="shared" si="0"/>
        <v>0</v>
      </c>
      <c r="F7" s="3">
        <v>0</v>
      </c>
      <c r="G7" s="3">
        <v>0</v>
      </c>
      <c r="H7" s="19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9">
        <f t="shared" si="2"/>
        <v>0</v>
      </c>
      <c r="N7" s="21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9">
        <f t="shared" si="4"/>
        <v>0</v>
      </c>
      <c r="AH7" s="3">
        <v>0</v>
      </c>
      <c r="AI7" s="3">
        <v>0</v>
      </c>
      <c r="AJ7" s="19">
        <f t="shared" si="5"/>
        <v>0</v>
      </c>
      <c r="AK7" s="38">
        <f t="shared" si="6"/>
        <v>0</v>
      </c>
      <c r="AL7" s="21">
        <f t="shared" si="7"/>
        <v>0</v>
      </c>
    </row>
    <row r="8" spans="1:38" x14ac:dyDescent="0.2">
      <c r="A8" s="13" t="s">
        <v>78</v>
      </c>
      <c r="B8" s="3">
        <v>900.4</v>
      </c>
      <c r="C8" s="2">
        <v>4186</v>
      </c>
      <c r="D8" s="2">
        <v>0</v>
      </c>
      <c r="E8" s="19">
        <f t="shared" si="0"/>
        <v>4186</v>
      </c>
      <c r="F8" s="2">
        <v>0</v>
      </c>
      <c r="G8" s="2">
        <v>0</v>
      </c>
      <c r="H8" s="19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9">
        <f t="shared" si="2"/>
        <v>0</v>
      </c>
      <c r="N8" s="21">
        <f t="shared" si="3"/>
        <v>0</v>
      </c>
      <c r="O8" s="2">
        <v>504.13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2250.5</v>
      </c>
      <c r="V8" s="2">
        <v>0</v>
      </c>
      <c r="W8" s="2">
        <v>0</v>
      </c>
      <c r="X8" s="2">
        <v>0</v>
      </c>
      <c r="Y8" s="2">
        <v>1620.36</v>
      </c>
      <c r="Z8" s="2">
        <v>0</v>
      </c>
      <c r="AA8" s="2">
        <v>270.06</v>
      </c>
      <c r="AB8" s="2">
        <v>0</v>
      </c>
      <c r="AC8" s="2">
        <v>1854.43</v>
      </c>
      <c r="AD8" s="2">
        <v>0</v>
      </c>
      <c r="AE8" s="2">
        <v>3645.88</v>
      </c>
      <c r="AF8" s="2">
        <v>0</v>
      </c>
      <c r="AG8" s="19">
        <f t="shared" si="4"/>
        <v>3645.88</v>
      </c>
      <c r="AH8" s="2">
        <v>0</v>
      </c>
      <c r="AI8" s="2">
        <v>0</v>
      </c>
      <c r="AJ8" s="19">
        <f t="shared" si="5"/>
        <v>0</v>
      </c>
      <c r="AK8" s="38">
        <f t="shared" si="6"/>
        <v>0</v>
      </c>
      <c r="AL8" s="21">
        <f t="shared" si="7"/>
        <v>0</v>
      </c>
    </row>
    <row r="9" spans="1:38" x14ac:dyDescent="0.2">
      <c r="A9" s="13" t="s">
        <v>78</v>
      </c>
      <c r="B9" s="3">
        <v>900.4</v>
      </c>
      <c r="C9" s="2">
        <v>0</v>
      </c>
      <c r="D9" s="2">
        <v>0</v>
      </c>
      <c r="E9" s="19">
        <f t="shared" si="0"/>
        <v>0</v>
      </c>
      <c r="F9" s="2">
        <v>3107.64</v>
      </c>
      <c r="G9" s="2">
        <v>0</v>
      </c>
      <c r="H9" s="19">
        <f t="shared" si="1"/>
        <v>3107.64</v>
      </c>
      <c r="I9" s="2">
        <v>0</v>
      </c>
      <c r="J9" s="2">
        <v>0</v>
      </c>
      <c r="K9" s="2">
        <v>0</v>
      </c>
      <c r="L9" s="2">
        <v>0</v>
      </c>
      <c r="M9" s="19">
        <f t="shared" si="2"/>
        <v>0</v>
      </c>
      <c r="N9" s="21">
        <f t="shared" si="3"/>
        <v>46.614599999999996</v>
      </c>
      <c r="O9" s="2">
        <v>540.12</v>
      </c>
      <c r="P9" s="2">
        <v>374.26</v>
      </c>
      <c r="Q9" s="2">
        <v>0</v>
      </c>
      <c r="R9" s="2">
        <v>0</v>
      </c>
      <c r="S9" s="2">
        <v>0</v>
      </c>
      <c r="T9" s="2">
        <v>0</v>
      </c>
      <c r="U9" s="2">
        <v>2250.5</v>
      </c>
      <c r="V9" s="2">
        <v>1670.75</v>
      </c>
      <c r="W9" s="2">
        <v>0</v>
      </c>
      <c r="X9" s="2">
        <v>0</v>
      </c>
      <c r="Y9" s="2">
        <v>1692.38</v>
      </c>
      <c r="Z9" s="2">
        <v>1202.94</v>
      </c>
      <c r="AA9" s="2">
        <v>315.14</v>
      </c>
      <c r="AB9" s="2">
        <v>200.49</v>
      </c>
      <c r="AC9" s="2">
        <v>1962.44</v>
      </c>
      <c r="AD9" s="2">
        <v>1376.71</v>
      </c>
      <c r="AE9" s="2">
        <v>8128.8</v>
      </c>
      <c r="AF9" s="2">
        <v>0</v>
      </c>
      <c r="AG9" s="19">
        <f t="shared" si="4"/>
        <v>8128.8</v>
      </c>
      <c r="AH9" s="2">
        <v>2706.66</v>
      </c>
      <c r="AI9" s="2">
        <v>0</v>
      </c>
      <c r="AJ9" s="19">
        <f t="shared" si="5"/>
        <v>2706.66</v>
      </c>
      <c r="AK9" s="38">
        <f t="shared" si="6"/>
        <v>3.0073500000000002</v>
      </c>
      <c r="AL9" s="21">
        <f t="shared" si="7"/>
        <v>40.599899999999998</v>
      </c>
    </row>
    <row r="10" spans="1:38" x14ac:dyDescent="0.2">
      <c r="A10" s="13" t="s">
        <v>78</v>
      </c>
      <c r="B10" s="3">
        <v>900.4</v>
      </c>
      <c r="C10" s="2">
        <v>0</v>
      </c>
      <c r="D10" s="2">
        <v>0</v>
      </c>
      <c r="E10" s="19">
        <f t="shared" si="0"/>
        <v>0</v>
      </c>
      <c r="F10" s="2">
        <v>507.79</v>
      </c>
      <c r="G10" s="2">
        <v>0</v>
      </c>
      <c r="H10" s="19">
        <f t="shared" si="1"/>
        <v>507.79</v>
      </c>
      <c r="I10" s="2">
        <v>0</v>
      </c>
      <c r="J10" s="2">
        <v>0</v>
      </c>
      <c r="K10" s="2">
        <v>0</v>
      </c>
      <c r="L10" s="2">
        <v>0</v>
      </c>
      <c r="M10" s="19">
        <f t="shared" si="2"/>
        <v>0</v>
      </c>
      <c r="N10" s="21">
        <f t="shared" si="3"/>
        <v>7.6168500000000003</v>
      </c>
      <c r="O10" s="2">
        <v>540.12</v>
      </c>
      <c r="P10" s="2">
        <v>569.6</v>
      </c>
      <c r="Q10" s="2">
        <v>0</v>
      </c>
      <c r="R10" s="2">
        <v>0</v>
      </c>
      <c r="S10" s="2">
        <v>0</v>
      </c>
      <c r="T10" s="2">
        <v>0</v>
      </c>
      <c r="U10" s="2">
        <v>-2250.5</v>
      </c>
      <c r="V10" s="2">
        <v>-1022.81</v>
      </c>
      <c r="W10" s="2">
        <v>0</v>
      </c>
      <c r="X10" s="2">
        <v>0</v>
      </c>
      <c r="Y10" s="2">
        <v>1692.38</v>
      </c>
      <c r="Z10" s="2">
        <v>1789.66</v>
      </c>
      <c r="AA10" s="2">
        <v>315.14</v>
      </c>
      <c r="AB10" s="2">
        <v>329.41</v>
      </c>
      <c r="AC10" s="2">
        <v>1962.44</v>
      </c>
      <c r="AD10" s="2">
        <v>2072.29</v>
      </c>
      <c r="AE10" s="2">
        <v>8128.8</v>
      </c>
      <c r="AF10" s="2">
        <v>0</v>
      </c>
      <c r="AG10" s="19">
        <f t="shared" si="4"/>
        <v>8128.8</v>
      </c>
      <c r="AH10" s="2">
        <v>10046.48</v>
      </c>
      <c r="AI10" s="2">
        <v>0</v>
      </c>
      <c r="AJ10" s="19">
        <f t="shared" si="5"/>
        <v>10046.48</v>
      </c>
      <c r="AK10" s="38">
        <f t="shared" si="6"/>
        <v>4.9411500000000004</v>
      </c>
      <c r="AL10" s="21">
        <f t="shared" si="7"/>
        <v>150.69719999999998</v>
      </c>
    </row>
    <row r="11" spans="1:38" x14ac:dyDescent="0.2">
      <c r="A11" s="13" t="s">
        <v>78</v>
      </c>
      <c r="B11" s="3">
        <v>900.4</v>
      </c>
      <c r="C11" s="2"/>
      <c r="D11" s="2"/>
      <c r="E11" s="19">
        <f t="shared" si="0"/>
        <v>0</v>
      </c>
      <c r="F11" s="2"/>
      <c r="G11" s="2"/>
      <c r="H11" s="19">
        <f t="shared" si="1"/>
        <v>0</v>
      </c>
      <c r="I11" s="2"/>
      <c r="J11" s="2"/>
      <c r="K11" s="2"/>
      <c r="L11" s="2"/>
      <c r="M11" s="19">
        <f t="shared" si="2"/>
        <v>0</v>
      </c>
      <c r="N11" s="21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9">
        <f t="shared" si="4"/>
        <v>0</v>
      </c>
      <c r="AH11" s="2"/>
      <c r="AI11" s="2"/>
      <c r="AJ11" s="19">
        <f t="shared" si="5"/>
        <v>0</v>
      </c>
      <c r="AK11" s="38">
        <f t="shared" si="6"/>
        <v>0</v>
      </c>
      <c r="AL11" s="21">
        <f t="shared" si="7"/>
        <v>0</v>
      </c>
    </row>
    <row r="12" spans="1:38" x14ac:dyDescent="0.2">
      <c r="A12" s="13" t="s">
        <v>78</v>
      </c>
      <c r="B12" s="3">
        <v>900.4</v>
      </c>
      <c r="C12" s="2"/>
      <c r="D12" s="2"/>
      <c r="E12" s="19">
        <f t="shared" si="0"/>
        <v>0</v>
      </c>
      <c r="F12" s="2"/>
      <c r="G12" s="2"/>
      <c r="H12" s="19">
        <f t="shared" si="1"/>
        <v>0</v>
      </c>
      <c r="I12" s="2"/>
      <c r="J12" s="2"/>
      <c r="K12" s="2"/>
      <c r="L12" s="2"/>
      <c r="M12" s="19">
        <f t="shared" si="2"/>
        <v>0</v>
      </c>
      <c r="N12" s="21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9">
        <f t="shared" si="4"/>
        <v>0</v>
      </c>
      <c r="AH12" s="2"/>
      <c r="AI12" s="2"/>
      <c r="AJ12" s="19">
        <f t="shared" si="5"/>
        <v>0</v>
      </c>
      <c r="AK12" s="38">
        <f t="shared" si="6"/>
        <v>0</v>
      </c>
      <c r="AL12" s="21">
        <f t="shared" si="7"/>
        <v>0</v>
      </c>
    </row>
    <row r="13" spans="1:38" x14ac:dyDescent="0.2">
      <c r="A13" s="13" t="s">
        <v>78</v>
      </c>
      <c r="B13" s="3">
        <v>900.4</v>
      </c>
      <c r="C13" s="2"/>
      <c r="D13" s="2"/>
      <c r="E13" s="19">
        <f t="shared" si="0"/>
        <v>0</v>
      </c>
      <c r="F13" s="2"/>
      <c r="G13" s="2"/>
      <c r="H13" s="19">
        <f t="shared" si="1"/>
        <v>0</v>
      </c>
      <c r="I13" s="2"/>
      <c r="J13" s="2"/>
      <c r="K13" s="2"/>
      <c r="L13" s="2"/>
      <c r="M13" s="19">
        <f t="shared" si="2"/>
        <v>0</v>
      </c>
      <c r="N13" s="21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9">
        <f t="shared" si="4"/>
        <v>0</v>
      </c>
      <c r="AH13" s="2"/>
      <c r="AI13" s="2"/>
      <c r="AJ13" s="19">
        <f t="shared" si="5"/>
        <v>0</v>
      </c>
      <c r="AK13" s="38">
        <f t="shared" si="6"/>
        <v>0</v>
      </c>
      <c r="AL13" s="21">
        <f t="shared" si="7"/>
        <v>0</v>
      </c>
    </row>
    <row r="14" spans="1:38" ht="13.5" thickBot="1" x14ac:dyDescent="0.25">
      <c r="A14" s="13" t="s">
        <v>78</v>
      </c>
      <c r="B14" s="3">
        <v>900.4</v>
      </c>
      <c r="C14" s="7"/>
      <c r="D14" s="7"/>
      <c r="E14" s="19">
        <f t="shared" si="0"/>
        <v>0</v>
      </c>
      <c r="F14" s="7"/>
      <c r="G14" s="7"/>
      <c r="H14" s="19">
        <f t="shared" si="1"/>
        <v>0</v>
      </c>
      <c r="I14" s="7"/>
      <c r="J14" s="7"/>
      <c r="K14" s="7"/>
      <c r="L14" s="7"/>
      <c r="M14" s="19">
        <f t="shared" si="2"/>
        <v>0</v>
      </c>
      <c r="N14" s="21">
        <f t="shared" si="3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9">
        <f t="shared" si="4"/>
        <v>0</v>
      </c>
      <c r="AH14" s="7"/>
      <c r="AI14" s="7"/>
      <c r="AJ14" s="19">
        <f t="shared" si="5"/>
        <v>0</v>
      </c>
      <c r="AK14" s="38">
        <f t="shared" si="6"/>
        <v>0</v>
      </c>
      <c r="AL14" s="21">
        <f t="shared" si="7"/>
        <v>0</v>
      </c>
    </row>
    <row r="15" spans="1:38" ht="13.5" thickBot="1" x14ac:dyDescent="0.25">
      <c r="A15" s="11" t="s">
        <v>29</v>
      </c>
      <c r="B15" s="8">
        <v>0</v>
      </c>
      <c r="C15" s="8">
        <f t="shared" ref="C15:G15" si="8">SUM(C3:C14)</f>
        <v>4186</v>
      </c>
      <c r="D15" s="8">
        <f t="shared" si="8"/>
        <v>0</v>
      </c>
      <c r="E15" s="20">
        <f t="shared" si="8"/>
        <v>4186</v>
      </c>
      <c r="F15" s="8">
        <f t="shared" si="8"/>
        <v>3615.43</v>
      </c>
      <c r="G15" s="8">
        <f t="shared" si="8"/>
        <v>0</v>
      </c>
      <c r="H15" s="20">
        <f t="shared" ref="H15:AE15" si="9">SUM(H3:H14)</f>
        <v>3615.43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20">
        <f t="shared" si="9"/>
        <v>0</v>
      </c>
      <c r="N15" s="22">
        <f t="shared" si="9"/>
        <v>54.231449999999995</v>
      </c>
      <c r="O15" s="11">
        <f t="shared" si="9"/>
        <v>1584.37</v>
      </c>
      <c r="P15" s="8">
        <f t="shared" si="9"/>
        <v>943.86</v>
      </c>
      <c r="Q15" s="8">
        <f t="shared" si="9"/>
        <v>0</v>
      </c>
      <c r="R15" s="8">
        <f t="shared" si="9"/>
        <v>0</v>
      </c>
      <c r="S15" s="8">
        <f t="shared" si="9"/>
        <v>0</v>
      </c>
      <c r="T15" s="8">
        <f t="shared" si="9"/>
        <v>0</v>
      </c>
      <c r="U15" s="8">
        <f t="shared" si="9"/>
        <v>2250.5</v>
      </c>
      <c r="V15" s="8">
        <f t="shared" si="9"/>
        <v>647.94000000000005</v>
      </c>
      <c r="W15" s="8">
        <f t="shared" si="9"/>
        <v>0</v>
      </c>
      <c r="X15" s="8">
        <f t="shared" si="9"/>
        <v>0</v>
      </c>
      <c r="Y15" s="8">
        <f t="shared" si="9"/>
        <v>5005.12</v>
      </c>
      <c r="Z15" s="8">
        <f t="shared" si="9"/>
        <v>2992.6000000000004</v>
      </c>
      <c r="AA15" s="8">
        <f t="shared" si="9"/>
        <v>900.34</v>
      </c>
      <c r="AB15" s="8">
        <f t="shared" si="9"/>
        <v>529.90000000000009</v>
      </c>
      <c r="AC15" s="8">
        <f t="shared" si="9"/>
        <v>5779.3099999999995</v>
      </c>
      <c r="AD15" s="12">
        <f t="shared" si="9"/>
        <v>3449</v>
      </c>
      <c r="AE15" s="8">
        <f t="shared" si="9"/>
        <v>19903.48</v>
      </c>
      <c r="AF15" s="8">
        <f>SUM(AF3:AF14)</f>
        <v>0</v>
      </c>
      <c r="AG15" s="20">
        <f>SUM(AG3:AG14)</f>
        <v>19903.48</v>
      </c>
      <c r="AH15" s="8">
        <f>SUM(AH3:AH14)</f>
        <v>12753.14</v>
      </c>
      <c r="AI15" s="8">
        <f>SUM(AI3:AI14)</f>
        <v>0</v>
      </c>
      <c r="AJ15" s="20">
        <f>SUM(AJ3:AJ14)</f>
        <v>12753.14</v>
      </c>
      <c r="AK15" s="20">
        <f t="shared" ref="AK15" si="10">SUM(AK3:AK14)</f>
        <v>7.948500000000001</v>
      </c>
      <c r="AL15" s="22">
        <f t="shared" ref="AL15" si="11">SUM(AL3:AL14)</f>
        <v>191.29709999999997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7" t="s">
        <v>13</v>
      </c>
      <c r="C2" s="97"/>
      <c r="D2" s="97"/>
      <c r="E2" s="97"/>
      <c r="F2" s="97"/>
    </row>
    <row r="3" spans="2:9" ht="26.25" customHeight="1" x14ac:dyDescent="0.35">
      <c r="B3" s="96" t="s">
        <v>81</v>
      </c>
      <c r="C3" s="96"/>
      <c r="D3" s="96"/>
      <c r="E3" s="96"/>
      <c r="F3" s="96"/>
      <c r="G3" s="1"/>
      <c r="H3" s="1"/>
      <c r="I3" s="1"/>
    </row>
    <row r="4" spans="2:9" ht="30" customHeight="1" thickBot="1" x14ac:dyDescent="0.25">
      <c r="B4" s="96"/>
      <c r="C4" s="96"/>
      <c r="D4" s="96"/>
      <c r="E4" s="96"/>
      <c r="F4" s="96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40" t="s">
        <v>1</v>
      </c>
      <c r="C6" s="41">
        <f>'отчет тек. ремонт'!B13</f>
        <v>4186</v>
      </c>
      <c r="D6" s="41">
        <f>'отчет тек. ремонт'!C13</f>
        <v>3615.43</v>
      </c>
      <c r="E6" s="41">
        <f>'отчет тек. ремонт'!E13</f>
        <v>6768.89</v>
      </c>
      <c r="F6" s="48">
        <f>'отчет тек. ремонт'!G15</f>
        <v>110389.28854999998</v>
      </c>
    </row>
    <row r="7" spans="2:9" x14ac:dyDescent="0.2">
      <c r="B7" s="42" t="s">
        <v>60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9" t="e">
        <f>#REF!</f>
        <v>#REF!</v>
      </c>
    </row>
    <row r="8" spans="2:9" ht="25.5" x14ac:dyDescent="0.2">
      <c r="B8" s="43" t="s">
        <v>2</v>
      </c>
      <c r="C8" s="2" t="e">
        <f>#REF!</f>
        <v>#REF!</v>
      </c>
      <c r="D8" s="23" t="e">
        <f>#REF!</f>
        <v>#REF!</v>
      </c>
      <c r="E8" s="2" t="e">
        <f>#REF!</f>
        <v>#REF!</v>
      </c>
      <c r="F8" s="50" t="e">
        <f>#REF!</f>
        <v>#REF!</v>
      </c>
    </row>
    <row r="9" spans="2:9" ht="51" x14ac:dyDescent="0.2">
      <c r="B9" s="43" t="s">
        <v>3</v>
      </c>
      <c r="C9" s="2">
        <v>0</v>
      </c>
      <c r="D9" s="2">
        <v>0</v>
      </c>
      <c r="E9" s="2">
        <v>0</v>
      </c>
      <c r="F9" s="44">
        <v>0</v>
      </c>
    </row>
    <row r="10" spans="2:9" x14ac:dyDescent="0.2">
      <c r="B10" s="43" t="s">
        <v>4</v>
      </c>
      <c r="C10" s="2">
        <v>0</v>
      </c>
      <c r="D10" s="2">
        <v>0</v>
      </c>
      <c r="E10" s="2">
        <v>0</v>
      </c>
      <c r="F10" s="44">
        <v>0</v>
      </c>
    </row>
    <row r="11" spans="2:9" ht="25.5" x14ac:dyDescent="0.2">
      <c r="B11" s="43" t="s">
        <v>5</v>
      </c>
      <c r="C11" s="2">
        <f>'выборка 15'!U15</f>
        <v>2250.5</v>
      </c>
      <c r="D11" s="2">
        <f>'выборка 15'!V15</f>
        <v>647.94000000000005</v>
      </c>
      <c r="E11" s="2">
        <v>1914.24</v>
      </c>
      <c r="F11" s="44">
        <v>0</v>
      </c>
    </row>
    <row r="12" spans="2:9" x14ac:dyDescent="0.2">
      <c r="B12" s="43" t="s">
        <v>6</v>
      </c>
      <c r="C12" s="2">
        <f>'выборка 15'!W15</f>
        <v>0</v>
      </c>
      <c r="D12" s="2">
        <v>0</v>
      </c>
      <c r="E12" s="2">
        <v>0</v>
      </c>
      <c r="F12" s="44">
        <v>0</v>
      </c>
    </row>
    <row r="13" spans="2:9" x14ac:dyDescent="0.2">
      <c r="B13" s="43" t="s">
        <v>7</v>
      </c>
      <c r="C13" s="2">
        <f>'выборка 15'!Y15</f>
        <v>5005.12</v>
      </c>
      <c r="D13" s="2">
        <f>'выборка 15'!Z15</f>
        <v>2992.6000000000004</v>
      </c>
      <c r="E13" s="2">
        <v>2759.55</v>
      </c>
      <c r="F13" s="44">
        <v>0</v>
      </c>
    </row>
    <row r="14" spans="2:9" ht="25.5" x14ac:dyDescent="0.2">
      <c r="B14" s="43" t="s">
        <v>8</v>
      </c>
      <c r="C14" s="2">
        <v>0</v>
      </c>
      <c r="D14" s="2">
        <v>0</v>
      </c>
      <c r="E14" s="2">
        <v>0</v>
      </c>
      <c r="F14" s="44">
        <v>0</v>
      </c>
    </row>
    <row r="15" spans="2:9" ht="25.5" x14ac:dyDescent="0.2">
      <c r="B15" s="43" t="s">
        <v>9</v>
      </c>
      <c r="C15" s="2">
        <f>'выборка 15'!AA15</f>
        <v>900.34</v>
      </c>
      <c r="D15" s="2">
        <f>'выборка 15'!AB15</f>
        <v>529.90000000000009</v>
      </c>
      <c r="E15" s="2">
        <v>452.61</v>
      </c>
      <c r="F15" s="44">
        <f>D15-9557</f>
        <v>-9027.1</v>
      </c>
    </row>
    <row r="16" spans="2:9" ht="26.25" thickBot="1" x14ac:dyDescent="0.25">
      <c r="B16" s="45" t="s">
        <v>10</v>
      </c>
      <c r="C16" s="46">
        <f>'выборка 15'!AC15</f>
        <v>5779.3099999999995</v>
      </c>
      <c r="D16" s="46">
        <f>'выборка 15'!AD15</f>
        <v>3449</v>
      </c>
      <c r="E16" s="46">
        <v>2933.63</v>
      </c>
      <c r="F16" s="47">
        <v>0</v>
      </c>
    </row>
    <row r="18" spans="2:6" ht="19.5" customHeight="1" x14ac:dyDescent="0.2">
      <c r="B18" s="98" t="s">
        <v>80</v>
      </c>
      <c r="C18" s="98"/>
      <c r="D18" s="98"/>
      <c r="E18" s="98"/>
      <c r="F18" s="98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A2" sqref="A2:G2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99" t="s">
        <v>84</v>
      </c>
      <c r="B2" s="99"/>
      <c r="C2" s="99"/>
      <c r="D2" s="99"/>
      <c r="E2" s="99"/>
      <c r="F2" s="99"/>
      <c r="G2" s="99"/>
    </row>
    <row r="3" spans="1:7" ht="23.25" x14ac:dyDescent="0.35">
      <c r="A3" s="28"/>
      <c r="B3" s="28"/>
      <c r="C3" s="28"/>
      <c r="D3" s="28"/>
      <c r="E3" s="28"/>
      <c r="F3" s="28"/>
      <c r="G3" s="28"/>
    </row>
    <row r="4" spans="1:7" ht="15.75" x14ac:dyDescent="0.25">
      <c r="A4" s="100" t="s">
        <v>79</v>
      </c>
      <c r="B4" s="100"/>
      <c r="C4" s="100"/>
      <c r="D4" s="100"/>
      <c r="E4" s="100"/>
      <c r="F4" s="100"/>
      <c r="G4" s="29">
        <v>106828.09</v>
      </c>
    </row>
    <row r="5" spans="1:7" ht="13.5" thickBot="1" x14ac:dyDescent="0.25"/>
    <row r="6" spans="1:7" ht="60" customHeight="1" thickBot="1" x14ac:dyDescent="0.3">
      <c r="A6" s="30"/>
      <c r="B6" s="31" t="s">
        <v>63</v>
      </c>
      <c r="C6" s="31" t="s">
        <v>64</v>
      </c>
      <c r="D6" s="31" t="s">
        <v>65</v>
      </c>
      <c r="E6" s="31" t="s">
        <v>66</v>
      </c>
      <c r="F6" s="31" t="s">
        <v>67</v>
      </c>
      <c r="G6" s="32" t="s">
        <v>68</v>
      </c>
    </row>
    <row r="7" spans="1:7" x14ac:dyDescent="0.2">
      <c r="A7" s="13" t="s">
        <v>1</v>
      </c>
      <c r="B7" s="3">
        <f>'выборка 15'!C15+'выборка 15'!D15</f>
        <v>4186</v>
      </c>
      <c r="C7" s="3">
        <f>'выборка 15'!F15+'выборка 15'!G15</f>
        <v>3615.43</v>
      </c>
      <c r="D7" s="101">
        <f>'расход по дому ТР 15'!I12</f>
        <v>54.231449999999995</v>
      </c>
      <c r="E7" s="3">
        <v>6768.89</v>
      </c>
      <c r="F7" s="3">
        <v>0</v>
      </c>
      <c r="G7" s="101">
        <f>C13-D13</f>
        <v>3561.1985500000001</v>
      </c>
    </row>
    <row r="8" spans="1:7" x14ac:dyDescent="0.2">
      <c r="A8" s="6" t="s">
        <v>69</v>
      </c>
      <c r="B8" s="2">
        <v>0</v>
      </c>
      <c r="C8" s="2">
        <v>0</v>
      </c>
      <c r="D8" s="102"/>
      <c r="E8" s="2">
        <v>0</v>
      </c>
      <c r="F8" s="2">
        <v>0</v>
      </c>
      <c r="G8" s="102"/>
    </row>
    <row r="9" spans="1:7" x14ac:dyDescent="0.2">
      <c r="A9" s="6" t="s">
        <v>70</v>
      </c>
      <c r="B9" s="2">
        <v>0</v>
      </c>
      <c r="C9" s="2">
        <v>0</v>
      </c>
      <c r="D9" s="102"/>
      <c r="E9" s="2">
        <v>0</v>
      </c>
      <c r="F9" s="2">
        <v>0</v>
      </c>
      <c r="G9" s="102"/>
    </row>
    <row r="10" spans="1:7" x14ac:dyDescent="0.2">
      <c r="A10" s="13" t="s">
        <v>71</v>
      </c>
      <c r="B10" s="2">
        <f>'выборка 15'!D15</f>
        <v>0</v>
      </c>
      <c r="C10" s="2">
        <f>'выборка 15'!G15</f>
        <v>0</v>
      </c>
      <c r="D10" s="102"/>
      <c r="E10" s="2">
        <v>0</v>
      </c>
      <c r="F10" s="2">
        <v>0</v>
      </c>
      <c r="G10" s="102"/>
    </row>
    <row r="11" spans="1:7" x14ac:dyDescent="0.2">
      <c r="A11" s="6" t="s">
        <v>72</v>
      </c>
      <c r="B11" s="2">
        <v>0</v>
      </c>
      <c r="C11" s="2">
        <v>0</v>
      </c>
      <c r="D11" s="102"/>
      <c r="E11" s="2">
        <v>0</v>
      </c>
      <c r="F11" s="2">
        <v>0</v>
      </c>
      <c r="G11" s="102"/>
    </row>
    <row r="12" spans="1:7" ht="13.5" thickBot="1" x14ac:dyDescent="0.25">
      <c r="A12" s="33" t="s">
        <v>73</v>
      </c>
      <c r="B12" s="2">
        <v>0</v>
      </c>
      <c r="C12" s="2">
        <v>0</v>
      </c>
      <c r="D12" s="103"/>
      <c r="E12" s="2">
        <v>0</v>
      </c>
      <c r="F12" s="2">
        <v>0</v>
      </c>
      <c r="G12" s="103"/>
    </row>
    <row r="13" spans="1:7" ht="15.75" thickBot="1" x14ac:dyDescent="0.3">
      <c r="A13" s="34" t="s">
        <v>74</v>
      </c>
      <c r="B13" s="35">
        <f>SUM(B7:B12)</f>
        <v>4186</v>
      </c>
      <c r="C13" s="35">
        <f>SUM(C7:C12)</f>
        <v>3615.43</v>
      </c>
      <c r="D13" s="36">
        <f>SUM(D7)</f>
        <v>54.231449999999995</v>
      </c>
      <c r="E13" s="35">
        <f>SUM(E7:E12)</f>
        <v>6768.89</v>
      </c>
      <c r="F13" s="35">
        <f>SUM(F7:F12)</f>
        <v>0</v>
      </c>
      <c r="G13" s="39">
        <f>G7</f>
        <v>3561.1985500000001</v>
      </c>
    </row>
    <row r="15" spans="1:7" ht="15.75" x14ac:dyDescent="0.25">
      <c r="A15" s="100" t="s">
        <v>82</v>
      </c>
      <c r="B15" s="100"/>
      <c r="C15" s="100"/>
      <c r="D15" s="100"/>
      <c r="E15" s="100"/>
      <c r="F15" s="100"/>
      <c r="G15" s="37">
        <f>G4+C13-D13</f>
        <v>110389.28854999998</v>
      </c>
    </row>
    <row r="17" spans="1:5" x14ac:dyDescent="0.2">
      <c r="A17" s="98" t="s">
        <v>80</v>
      </c>
      <c r="B17" s="98"/>
      <c r="C17" s="98"/>
      <c r="D17" s="98"/>
      <c r="E17" s="98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sqref="A1:K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  <col min="11" max="11" width="9.85546875" bestFit="1" customWidth="1"/>
  </cols>
  <sheetData>
    <row r="1" spans="1:11" ht="93.75" customHeight="1" thickBot="1" x14ac:dyDescent="0.4">
      <c r="A1" s="112" t="s">
        <v>83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6.5" customHeight="1" x14ac:dyDescent="0.25">
      <c r="A2" s="113" t="s">
        <v>16</v>
      </c>
      <c r="B2" s="115" t="s">
        <v>17</v>
      </c>
      <c r="C2" s="115" t="s">
        <v>18</v>
      </c>
      <c r="D2" s="115" t="s">
        <v>19</v>
      </c>
      <c r="E2" s="115" t="s">
        <v>20</v>
      </c>
      <c r="F2" s="115" t="s">
        <v>21</v>
      </c>
      <c r="G2" s="115" t="s">
        <v>22</v>
      </c>
      <c r="H2" s="115" t="s">
        <v>23</v>
      </c>
      <c r="I2" s="115" t="s">
        <v>24</v>
      </c>
      <c r="J2" s="117" t="s">
        <v>25</v>
      </c>
      <c r="K2" s="118"/>
    </row>
    <row r="3" spans="1:11" ht="29.25" customHeight="1" thickBot="1" x14ac:dyDescent="0.3">
      <c r="A3" s="114"/>
      <c r="B3" s="116"/>
      <c r="C3" s="116"/>
      <c r="D3" s="116"/>
      <c r="E3" s="116"/>
      <c r="F3" s="116"/>
      <c r="G3" s="116"/>
      <c r="H3" s="116"/>
      <c r="I3" s="116"/>
      <c r="J3" s="9" t="s">
        <v>26</v>
      </c>
      <c r="K3" s="10" t="s">
        <v>27</v>
      </c>
    </row>
    <row r="4" spans="1:11" x14ac:dyDescent="0.2">
      <c r="A4" s="3"/>
      <c r="B4" s="3"/>
      <c r="C4" s="3"/>
      <c r="D4" s="3"/>
      <c r="E4" s="3"/>
      <c r="F4" s="3"/>
      <c r="G4" s="3"/>
      <c r="H4" s="25"/>
      <c r="I4" s="3"/>
      <c r="J4" s="3"/>
      <c r="K4" s="24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 thickBot="1" x14ac:dyDescent="0.25">
      <c r="A11" s="104" t="s">
        <v>28</v>
      </c>
      <c r="B11" s="105"/>
      <c r="C11" s="105"/>
      <c r="D11" s="105"/>
      <c r="E11" s="105"/>
      <c r="F11" s="105"/>
      <c r="G11" s="105"/>
      <c r="H11" s="106"/>
      <c r="I11" s="26">
        <f>'выборка 15'!M15+'выборка 15'!N15</f>
        <v>54.231449999999995</v>
      </c>
      <c r="J11" s="7"/>
      <c r="K11" s="7"/>
    </row>
    <row r="12" spans="1:11" ht="15.75" thickBot="1" x14ac:dyDescent="0.3">
      <c r="A12" s="107" t="s">
        <v>29</v>
      </c>
      <c r="B12" s="108"/>
      <c r="C12" s="108"/>
      <c r="D12" s="108"/>
      <c r="E12" s="108"/>
      <c r="F12" s="108"/>
      <c r="G12" s="108"/>
      <c r="H12" s="109"/>
      <c r="I12" s="27">
        <f>SUM(I4:I11)</f>
        <v>54.231449999999995</v>
      </c>
      <c r="J12" s="110"/>
      <c r="K12" s="111"/>
    </row>
    <row r="15" spans="1:11" x14ac:dyDescent="0.2">
      <c r="A15" s="98" t="s">
        <v>80</v>
      </c>
      <c r="B15" s="98"/>
      <c r="C15" s="98"/>
      <c r="D15" s="98"/>
      <c r="E15" s="98"/>
    </row>
  </sheetData>
  <mergeCells count="15">
    <mergeCell ref="A11:H11"/>
    <mergeCell ref="A12:H12"/>
    <mergeCell ref="J12:K12"/>
    <mergeCell ref="A15:E15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workbookViewId="0">
      <selection activeCell="A31" sqref="A31"/>
    </sheetView>
  </sheetViews>
  <sheetFormatPr defaultRowHeight="12.75" x14ac:dyDescent="0.2"/>
  <cols>
    <col min="1" max="1" width="37" customWidth="1"/>
    <col min="2" max="2" width="27" customWidth="1"/>
    <col min="3" max="3" width="28.85546875" customWidth="1"/>
    <col min="4" max="4" width="22.85546875" style="57" customWidth="1"/>
    <col min="5" max="5" width="9.42578125" bestFit="1" customWidth="1"/>
  </cols>
  <sheetData>
    <row r="2" spans="1:5" ht="79.5" customHeight="1" x14ac:dyDescent="0.2">
      <c r="A2" s="119" t="s">
        <v>112</v>
      </c>
      <c r="B2" s="120"/>
      <c r="C2" s="120"/>
      <c r="D2" s="120"/>
    </row>
    <row r="3" spans="1:5" ht="23.25" x14ac:dyDescent="0.35">
      <c r="A3" s="54"/>
      <c r="B3" s="54"/>
      <c r="C3" s="54"/>
      <c r="D3" s="54"/>
    </row>
    <row r="4" spans="1:5" ht="13.5" thickBot="1" x14ac:dyDescent="0.25"/>
    <row r="5" spans="1:5" ht="31.5" x14ac:dyDescent="0.2">
      <c r="A5" s="58"/>
      <c r="B5" s="59" t="s">
        <v>63</v>
      </c>
      <c r="C5" s="59" t="s">
        <v>64</v>
      </c>
      <c r="D5" s="60" t="s">
        <v>65</v>
      </c>
    </row>
    <row r="6" spans="1:5" ht="15.75" x14ac:dyDescent="0.25">
      <c r="A6" s="56" t="s">
        <v>88</v>
      </c>
      <c r="B6" s="55"/>
      <c r="C6" s="53">
        <v>46102.75844999995</v>
      </c>
      <c r="D6" s="61"/>
    </row>
    <row r="7" spans="1:5" ht="21" customHeight="1" x14ac:dyDescent="0.2">
      <c r="A7" s="62" t="s">
        <v>86</v>
      </c>
      <c r="B7" s="63">
        <v>117746.15999999997</v>
      </c>
      <c r="C7" s="63">
        <v>107832.57</v>
      </c>
      <c r="D7" s="64">
        <v>77966.767919999998</v>
      </c>
    </row>
    <row r="8" spans="1:5" ht="25.5" x14ac:dyDescent="0.2">
      <c r="A8" s="43" t="s">
        <v>75</v>
      </c>
      <c r="C8" s="65"/>
      <c r="D8" s="66">
        <v>21604.800000000003</v>
      </c>
    </row>
    <row r="9" spans="1:5" ht="25.5" x14ac:dyDescent="0.2">
      <c r="A9" s="43" t="s">
        <v>76</v>
      </c>
      <c r="B9" s="65"/>
      <c r="C9" s="65"/>
      <c r="D9" s="64">
        <v>7777.7280000000019</v>
      </c>
    </row>
    <row r="10" spans="1:5" ht="15.75" thickBot="1" x14ac:dyDescent="0.3">
      <c r="A10" s="67" t="s">
        <v>87</v>
      </c>
      <c r="B10" s="68">
        <v>117746.15999999997</v>
      </c>
      <c r="C10" s="68">
        <v>153935.32844999997</v>
      </c>
      <c r="D10" s="69">
        <v>107349.29592</v>
      </c>
    </row>
    <row r="11" spans="1:5" ht="15" x14ac:dyDescent="0.25">
      <c r="A11" s="52"/>
      <c r="B11" s="52"/>
      <c r="C11" s="52"/>
      <c r="D11" s="70"/>
    </row>
    <row r="12" spans="1:5" ht="15" x14ac:dyDescent="0.25">
      <c r="A12" s="121" t="s">
        <v>113</v>
      </c>
      <c r="B12" s="121"/>
      <c r="C12" s="121"/>
      <c r="D12" s="71">
        <v>46586.032529999968</v>
      </c>
      <c r="E12" s="72"/>
    </row>
    <row r="14" spans="1:5" x14ac:dyDescent="0.2">
      <c r="A14" s="122" t="s">
        <v>114</v>
      </c>
      <c r="B14" s="122"/>
      <c r="C14" s="122"/>
      <c r="D14" s="75">
        <v>100066.93</v>
      </c>
    </row>
    <row r="15" spans="1:5" s="79" customFormat="1" x14ac:dyDescent="0.2">
      <c r="A15" s="73"/>
      <c r="B15" s="74"/>
      <c r="C15" s="74"/>
      <c r="D15" s="75"/>
    </row>
    <row r="17" spans="1:6" x14ac:dyDescent="0.2">
      <c r="A17" s="51" t="s">
        <v>85</v>
      </c>
      <c r="B17" s="51"/>
      <c r="C17" s="51"/>
      <c r="D17" s="76"/>
    </row>
    <row r="23" spans="1:6" x14ac:dyDescent="0.2">
      <c r="F23" s="80"/>
    </row>
  </sheetData>
  <mergeCells count="3">
    <mergeCell ref="A2:D2"/>
    <mergeCell ref="A12:C12"/>
    <mergeCell ref="A14:C1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30" sqref="D30"/>
    </sheetView>
  </sheetViews>
  <sheetFormatPr defaultRowHeight="12.75" x14ac:dyDescent="0.2"/>
  <cols>
    <col min="1" max="1" width="4.5703125" customWidth="1"/>
    <col min="4" max="4" width="22.5703125" customWidth="1"/>
    <col min="5" max="5" width="50.7109375" customWidth="1"/>
    <col min="6" max="6" width="13.140625" customWidth="1"/>
  </cols>
  <sheetData>
    <row r="1" spans="1:6" ht="85.5" customHeight="1" x14ac:dyDescent="0.2">
      <c r="A1" s="129" t="s">
        <v>115</v>
      </c>
      <c r="B1" s="129"/>
      <c r="C1" s="129"/>
      <c r="D1" s="129"/>
      <c r="E1" s="129"/>
      <c r="F1" s="129"/>
    </row>
    <row r="2" spans="1:6" ht="16.5" customHeight="1" thickBot="1" x14ac:dyDescent="0.35">
      <c r="A2" s="81"/>
      <c r="B2" s="81"/>
      <c r="C2" s="81"/>
      <c r="D2" s="81"/>
      <c r="E2" s="81"/>
      <c r="F2" s="81"/>
    </row>
    <row r="3" spans="1:6" ht="12.75" customHeight="1" x14ac:dyDescent="0.2">
      <c r="A3" s="130" t="s">
        <v>16</v>
      </c>
      <c r="B3" s="130" t="s">
        <v>17</v>
      </c>
      <c r="C3" s="130" t="s">
        <v>18</v>
      </c>
      <c r="D3" s="130" t="s">
        <v>19</v>
      </c>
      <c r="E3" s="130" t="s">
        <v>20</v>
      </c>
      <c r="F3" s="132" t="s">
        <v>24</v>
      </c>
    </row>
    <row r="4" spans="1:6" ht="16.5" customHeight="1" thickBot="1" x14ac:dyDescent="0.25">
      <c r="A4" s="131"/>
      <c r="B4" s="131"/>
      <c r="C4" s="131"/>
      <c r="D4" s="131"/>
      <c r="E4" s="131"/>
      <c r="F4" s="133"/>
    </row>
    <row r="5" spans="1:6" s="79" customFormat="1" ht="12.75" customHeight="1" x14ac:dyDescent="0.2">
      <c r="A5" s="82">
        <v>1</v>
      </c>
      <c r="B5" s="83">
        <v>2020</v>
      </c>
      <c r="C5" s="83" t="s">
        <v>89</v>
      </c>
      <c r="D5" s="84"/>
      <c r="E5" s="84" t="s">
        <v>90</v>
      </c>
      <c r="F5" s="85">
        <v>7200</v>
      </c>
    </row>
    <row r="6" spans="1:6" x14ac:dyDescent="0.2">
      <c r="A6" s="86">
        <v>2</v>
      </c>
      <c r="B6" s="82">
        <v>2020</v>
      </c>
      <c r="C6" s="86" t="s">
        <v>91</v>
      </c>
      <c r="D6" s="87" t="s">
        <v>93</v>
      </c>
      <c r="E6" s="87" t="s">
        <v>92</v>
      </c>
      <c r="F6" s="85">
        <v>10212</v>
      </c>
    </row>
    <row r="7" spans="1:6" s="79" customFormat="1" x14ac:dyDescent="0.2">
      <c r="A7" s="82">
        <v>3</v>
      </c>
      <c r="B7" s="82">
        <v>2020</v>
      </c>
      <c r="C7" s="86" t="s">
        <v>94</v>
      </c>
      <c r="D7" s="87" t="s">
        <v>95</v>
      </c>
      <c r="E7" s="87" t="s">
        <v>96</v>
      </c>
      <c r="F7" s="85">
        <v>5331</v>
      </c>
    </row>
    <row r="8" spans="1:6" x14ac:dyDescent="0.2">
      <c r="A8" s="86">
        <v>4</v>
      </c>
      <c r="B8" s="82">
        <v>2020</v>
      </c>
      <c r="C8" s="88" t="s">
        <v>94</v>
      </c>
      <c r="D8" s="89" t="s">
        <v>97</v>
      </c>
      <c r="E8" s="90" t="s">
        <v>98</v>
      </c>
      <c r="F8" s="85">
        <v>854</v>
      </c>
    </row>
    <row r="9" spans="1:6" x14ac:dyDescent="0.2">
      <c r="A9" s="82">
        <v>5</v>
      </c>
      <c r="B9" s="82">
        <v>2020</v>
      </c>
      <c r="C9" s="88" t="s">
        <v>99</v>
      </c>
      <c r="D9" s="89" t="s">
        <v>100</v>
      </c>
      <c r="E9" s="90" t="s">
        <v>101</v>
      </c>
      <c r="F9" s="85">
        <v>4698</v>
      </c>
    </row>
    <row r="10" spans="1:6" s="79" customFormat="1" x14ac:dyDescent="0.2">
      <c r="A10" s="86">
        <v>6</v>
      </c>
      <c r="B10" s="82">
        <v>2020</v>
      </c>
      <c r="C10" s="88" t="s">
        <v>102</v>
      </c>
      <c r="D10" s="89" t="s">
        <v>103</v>
      </c>
      <c r="E10" s="90" t="s">
        <v>104</v>
      </c>
      <c r="F10" s="85">
        <v>26676</v>
      </c>
    </row>
    <row r="11" spans="1:6" s="79" customFormat="1" x14ac:dyDescent="0.2">
      <c r="A11" s="82">
        <v>7</v>
      </c>
      <c r="B11" s="82">
        <v>2020</v>
      </c>
      <c r="C11" s="88" t="s">
        <v>102</v>
      </c>
      <c r="D11" s="89" t="s">
        <v>105</v>
      </c>
      <c r="E11" s="90" t="s">
        <v>106</v>
      </c>
      <c r="F11" s="85">
        <v>2151</v>
      </c>
    </row>
    <row r="12" spans="1:6" s="79" customFormat="1" x14ac:dyDescent="0.2">
      <c r="A12" s="86">
        <v>8</v>
      </c>
      <c r="B12" s="82">
        <v>2020</v>
      </c>
      <c r="C12" s="88" t="s">
        <v>107</v>
      </c>
      <c r="D12" s="89" t="s">
        <v>100</v>
      </c>
      <c r="E12" s="90" t="s">
        <v>101</v>
      </c>
      <c r="F12" s="85">
        <v>4753</v>
      </c>
    </row>
    <row r="13" spans="1:6" s="78" customFormat="1" x14ac:dyDescent="0.2">
      <c r="A13" s="82">
        <v>9</v>
      </c>
      <c r="B13" s="82">
        <v>2020</v>
      </c>
      <c r="C13" s="88" t="s">
        <v>107</v>
      </c>
      <c r="D13" s="89" t="s">
        <v>95</v>
      </c>
      <c r="E13" s="90" t="s">
        <v>108</v>
      </c>
      <c r="F13" s="85">
        <v>9405</v>
      </c>
    </row>
    <row r="14" spans="1:6" s="79" customFormat="1" x14ac:dyDescent="0.2">
      <c r="A14" s="86">
        <v>10</v>
      </c>
      <c r="B14" s="82">
        <v>2020</v>
      </c>
      <c r="C14" s="88" t="s">
        <v>109</v>
      </c>
      <c r="D14" s="89" t="s">
        <v>95</v>
      </c>
      <c r="E14" s="90" t="s">
        <v>110</v>
      </c>
      <c r="F14" s="85">
        <v>1754</v>
      </c>
    </row>
    <row r="15" spans="1:6" s="79" customFormat="1" x14ac:dyDescent="0.2">
      <c r="A15" s="86">
        <v>11</v>
      </c>
      <c r="B15" s="82">
        <v>2020</v>
      </c>
      <c r="C15" s="88" t="s">
        <v>111</v>
      </c>
      <c r="D15" s="89" t="s">
        <v>97</v>
      </c>
      <c r="E15" s="90" t="s">
        <v>98</v>
      </c>
      <c r="F15" s="85">
        <v>1116</v>
      </c>
    </row>
    <row r="16" spans="1:6" s="77" customFormat="1" ht="13.5" thickBot="1" x14ac:dyDescent="0.25">
      <c r="A16" s="123" t="s">
        <v>28</v>
      </c>
      <c r="B16" s="124"/>
      <c r="C16" s="124"/>
      <c r="D16" s="124"/>
      <c r="E16" s="125"/>
      <c r="F16" s="85">
        <v>3816.7679200000002</v>
      </c>
    </row>
    <row r="17" spans="1:6" ht="15" thickBot="1" x14ac:dyDescent="0.25">
      <c r="A17" s="126" t="s">
        <v>29</v>
      </c>
      <c r="B17" s="127"/>
      <c r="C17" s="127"/>
      <c r="D17" s="127"/>
      <c r="E17" s="128"/>
      <c r="F17" s="91">
        <v>77966.767919999998</v>
      </c>
    </row>
    <row r="18" spans="1:6" ht="14.25" x14ac:dyDescent="0.2">
      <c r="A18" s="92"/>
      <c r="B18" s="92"/>
      <c r="C18" s="92"/>
      <c r="D18" s="92"/>
      <c r="E18" s="92"/>
      <c r="F18" s="93"/>
    </row>
    <row r="19" spans="1:6" ht="14.25" x14ac:dyDescent="0.2">
      <c r="A19" s="92"/>
      <c r="B19" s="92"/>
      <c r="C19" s="92"/>
      <c r="D19" s="92"/>
      <c r="E19" s="92"/>
      <c r="F19" s="93"/>
    </row>
    <row r="20" spans="1:6" x14ac:dyDescent="0.2">
      <c r="A20" s="94"/>
      <c r="B20" s="94"/>
      <c r="C20" s="94"/>
      <c r="D20" s="94"/>
      <c r="E20" s="94"/>
      <c r="F20" s="94"/>
    </row>
    <row r="21" spans="1:6" x14ac:dyDescent="0.2">
      <c r="A21" s="94"/>
      <c r="B21" s="94"/>
      <c r="C21" s="94"/>
      <c r="D21" s="94"/>
      <c r="E21" s="94"/>
      <c r="F21" s="94"/>
    </row>
    <row r="22" spans="1:6" ht="12.75" customHeight="1" x14ac:dyDescent="0.2">
      <c r="A22" s="95" t="s">
        <v>85</v>
      </c>
      <c r="B22" s="95"/>
      <c r="C22" s="95"/>
      <c r="D22" s="95"/>
      <c r="E22" s="95"/>
      <c r="F22" s="94"/>
    </row>
  </sheetData>
  <mergeCells count="9">
    <mergeCell ref="A16:E16"/>
    <mergeCell ref="A17:E17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 и С очет 2020</vt:lpstr>
      <vt:lpstr>Р и Срасход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2020-01-22T07:42:49Z</cp:lastPrinted>
  <dcterms:created xsi:type="dcterms:W3CDTF">2015-02-24T21:57:31Z</dcterms:created>
  <dcterms:modified xsi:type="dcterms:W3CDTF">2021-01-26T09:23:42Z</dcterms:modified>
</cp:coreProperties>
</file>