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CDC1CD97-10CA-4A24-A9F5-0DBF4F8D9ED7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чет 2023г." sheetId="9" r:id="rId5"/>
    <sheet name="Р и Срасход 2023г." sheetId="10" r:id="rId6"/>
  </sheets>
  <calcPr calcId="191029"/>
</workbook>
</file>

<file path=xl/calcChain.xml><?xml version="1.0" encoding="utf-8"?>
<calcChain xmlns="http://schemas.openxmlformats.org/spreadsheetml/2006/main">
  <c r="F15" i="10" l="1"/>
  <c r="C9" i="9" l="1"/>
  <c r="B9" i="9"/>
  <c r="D6" i="9"/>
  <c r="D9" i="9" s="1"/>
  <c r="D11" i="9" s="1"/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<sst xmlns="http://schemas.openxmlformats.org/spreadsheetml/2006/main" count="145" uniqueCount="112">
  <si>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</si>
  <si>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</si>
  <si>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</si>
  <si>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</si>
  <si>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</si>
  <si>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</si>
  <si>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</si>
  <si>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</si>
  <si>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</si>
  <si>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</si>
  <si>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</si>
  <si>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</si>
  <si>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</si>
  <si>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</si>
  <si>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</si>
  <si>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</si>
  <si>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</si>
  <si>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</si>
  <si>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</si>
  <si>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</si>
  <si>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</si>
  <si>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</si>
  <si>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</si>
  <si>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</si>
  <si>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</si>
  <si>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</si>
  <si>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</si>
  <si>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</si>
  <si>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</si>
  <si>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</si>
  <si>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</si>
  <si>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</si>
  <si>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</si>
  <si>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</si>
  <si>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</si>
  <si>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</si>
  <si>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</si>
  <si>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</si>
  <si>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</si>
  <si>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</si>
  <si>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</si>
  <si>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</si>
  <si>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</si>
  <si>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</si>
  <si>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</si>
  <si>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</si>
  <si>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</si>
  <si>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</si>
  <si>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</si>
  <si>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</si>
  <si>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</si>
  <si>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</si>
  <si>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</si>
  <si>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</si>
  <si>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</si>
  <si>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</si>
  <si>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</si>
  <si>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</si>
  <si>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</si>
  <si>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</si>
  <si>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</si>
  <si>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</si>
  <si>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</si>
  <si>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</si>
  <si>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</si>
  <si>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</si>
  <si>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</si>
  <si>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</si>
  <si>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</si>
  <si>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</si>
  <si>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</si>
  <si>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</si>
  <si>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</si>
  <si>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</si>
  <si>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</si>
  <si>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</si>
  <si>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</si>
  <si>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</si>
  <si>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Виноградная, 21Б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</si>
  <si>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</si>
  <si>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</si>
  <si>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</si>
  <si>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</si>
  <si>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</si>
  <si>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</si>
  <si>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 xml:space="preserve"> Ремонт и Содержание  жилья</t>
  </si>
  <si>
    <t>Ремонт и Содержание жилья: итого</t>
  </si>
  <si>
    <t>сумма ден. средств</t>
  </si>
  <si>
    <t>февраль</t>
  </si>
  <si>
    <t>фасад</t>
  </si>
  <si>
    <t xml:space="preserve">перенавеска в/с труб </t>
  </si>
  <si>
    <t>апрель</t>
  </si>
  <si>
    <t>ЦО</t>
  </si>
  <si>
    <t>июль</t>
  </si>
  <si>
    <t>ЦО и ввод</t>
  </si>
  <si>
    <t>гидравлические испытания</t>
  </si>
  <si>
    <t>октябрь</t>
  </si>
  <si>
    <t>ноябрь</t>
  </si>
  <si>
    <t>Информация о собранных и израсходованных денежных средствах по статье " Ремонт и Содержание Жилья" за период с 01.01.2023г по 31.12.2023 г по адресу ул. Виноградная, 21Б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</si>
  <si>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</si>
  <si>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</si>
  <si>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Виноградная, 21Б</t>
  </si>
  <si>
    <t>закрытие задвижек</t>
  </si>
  <si>
    <t>июнь</t>
  </si>
  <si>
    <t>территория</t>
  </si>
  <si>
    <t>покос травы</t>
  </si>
  <si>
    <t>удаление граффити</t>
  </si>
  <si>
    <t>промывка и запуск</t>
  </si>
  <si>
    <t>проверка общедомовых вентканалов</t>
  </si>
  <si>
    <t>декабрь</t>
  </si>
  <si>
    <t>демонтаж камеры</t>
  </si>
  <si>
    <t>переходящее сальдо на 01.01.2023г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</si>
</sst>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4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" fillId="0" borderId="4" xfId="0" applyFont="1" applyBorder="1"/>
    <xf numFmtId="0" fontId="4" fillId="0" borderId="22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4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8" xfId="0" applyNumberFormat="1" applyBorder="1"/>
    <xf numFmtId="0" fontId="1" fillId="0" borderId="0" xfId="0" applyFont="1"/>
    <xf numFmtId="0" fontId="4" fillId="0" borderId="0" xfId="0" applyFont="1"/>
    <xf numFmtId="4" fontId="6" fillId="0" borderId="1" xfId="0" applyNumberFormat="1" applyFont="1" applyBorder="1" applyAlignment="1">
      <alignment wrapText="1"/>
    </xf>
    <xf numFmtId="0" fontId="7" fillId="0" borderId="2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1" fillId="0" borderId="32" xfId="0" applyFont="1" applyBorder="1"/>
    <xf numFmtId="4" fontId="0" fillId="0" borderId="3" xfId="0" applyNumberFormat="1" applyBorder="1"/>
    <xf numFmtId="4" fontId="0" fillId="0" borderId="28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18" xfId="0" applyFont="1" applyBorder="1"/>
    <xf numFmtId="4" fontId="4" fillId="0" borderId="19" xfId="0" applyNumberFormat="1" applyFont="1" applyBorder="1"/>
    <xf numFmtId="4" fontId="4" fillId="0" borderId="37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9" fillId="0" borderId="0" xfId="1" applyNumberForma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left" wrapText="1"/>
    </xf>
    <xf numFmtId="4" fontId="12" fillId="0" borderId="4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11" xfId="0" applyNumberFormat="1" applyFont="1" applyBorder="1"/>
    <xf numFmtId="0" fontId="16" fillId="0" borderId="0" xfId="0" applyFont="1" applyAlignment="1">
      <alignment horizontal="left"/>
    </xf>
    <xf numFmtId="4" fontId="15" fillId="0" borderId="0" xfId="0" applyNumberFormat="1" applyFont="1"/>
    <xf numFmtId="0" fontId="12" fillId="0" borderId="0" xfId="0" applyFont="1"/>
    <xf numFmtId="0" fontId="15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S1" workbookViewId="0">
      <selection activeCell="AE13" sqref="AE13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4" t="s">
        <v>30</v>
      </c>
      <c r="B2" s="15" t="s">
        <v>31</v>
      </c>
      <c r="C2" s="15" t="s">
        <v>32</v>
      </c>
      <c r="D2" s="15" t="s">
        <v>34</v>
      </c>
      <c r="E2" s="17" t="s">
        <v>41</v>
      </c>
      <c r="F2" s="15" t="s">
        <v>33</v>
      </c>
      <c r="G2" s="15" t="s">
        <v>35</v>
      </c>
      <c r="H2" s="17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7" t="s">
        <v>39</v>
      </c>
      <c r="N2" s="17" t="s">
        <v>40</v>
      </c>
      <c r="O2" s="15" t="s">
        <v>43</v>
      </c>
      <c r="P2" s="15" t="s">
        <v>44</v>
      </c>
      <c r="Q2" s="15" t="s">
        <v>45</v>
      </c>
      <c r="R2" s="15" t="s">
        <v>46</v>
      </c>
      <c r="S2" s="15" t="s">
        <v>47</v>
      </c>
      <c r="T2" s="15" t="s">
        <v>48</v>
      </c>
      <c r="U2" s="15" t="s">
        <v>49</v>
      </c>
      <c r="V2" s="15" t="s">
        <v>50</v>
      </c>
      <c r="W2" s="15" t="s">
        <v>51</v>
      </c>
      <c r="X2" s="15" t="s">
        <v>52</v>
      </c>
      <c r="Y2" s="15" t="s">
        <v>53</v>
      </c>
      <c r="Z2" s="15" t="s">
        <v>54</v>
      </c>
      <c r="AA2" s="15" t="s">
        <v>55</v>
      </c>
      <c r="AB2" s="15" t="s">
        <v>56</v>
      </c>
      <c r="AC2" s="15" t="s">
        <v>57</v>
      </c>
      <c r="AD2" s="16" t="s">
        <v>58</v>
      </c>
      <c r="AE2" s="15" t="s">
        <v>61</v>
      </c>
      <c r="AF2" s="15" t="s">
        <v>34</v>
      </c>
      <c r="AG2" s="17" t="s">
        <v>41</v>
      </c>
      <c r="AH2" s="15" t="s">
        <v>62</v>
      </c>
      <c r="AI2" s="15" t="s">
        <v>35</v>
      </c>
      <c r="AJ2" s="17" t="s">
        <v>42</v>
      </c>
      <c r="AK2" s="17" t="s">
        <v>77</v>
      </c>
      <c r="AL2" s="17" t="s">
        <v>40</v>
      </c>
    </row>
    <row r="3" spans="1:38" x14ac:dyDescent="0.3">
      <c r="A3" s="13" t="s">
        <v>78</v>
      </c>
      <c r="B3" s="3">
        <v>900.4</v>
      </c>
      <c r="C3" s="3">
        <v>0</v>
      </c>
      <c r="D3" s="3">
        <v>0</v>
      </c>
      <c r="E3" s="18">
        <f>C3+D3</f>
        <v>0</v>
      </c>
      <c r="F3" s="3">
        <v>0</v>
      </c>
      <c r="G3" s="3">
        <v>0</v>
      </c>
      <c r="H3" s="18">
        <f>F3+G3</f>
        <v>0</v>
      </c>
      <c r="I3" s="3">
        <v>0</v>
      </c>
      <c r="J3" s="3">
        <v>0</v>
      </c>
      <c r="K3" s="3">
        <v>0</v>
      </c>
      <c r="L3" s="3">
        <v>0</v>
      </c>
      <c r="M3" s="18">
        <f>(I3+J3+L3)*1.5%</f>
        <v>0</v>
      </c>
      <c r="N3" s="20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8">
        <f>AE3+AF3</f>
        <v>0</v>
      </c>
      <c r="AH3" s="3">
        <v>0</v>
      </c>
      <c r="AI3" s="3">
        <v>0</v>
      </c>
      <c r="AJ3" s="18">
        <f>AH3+AI3</f>
        <v>0</v>
      </c>
      <c r="AK3" s="37">
        <f>AB3*1.5%</f>
        <v>0</v>
      </c>
      <c r="AL3" s="20">
        <f>AJ3*1.5%</f>
        <v>0</v>
      </c>
    </row>
    <row r="4" spans="1:38" x14ac:dyDescent="0.3">
      <c r="A4" s="13" t="s">
        <v>78</v>
      </c>
      <c r="B4" s="3">
        <v>900.4</v>
      </c>
      <c r="C4" s="3">
        <v>0</v>
      </c>
      <c r="D4" s="3">
        <v>0</v>
      </c>
      <c r="E4" s="18">
        <f t="shared" ref="E4:E14" si="0">C4+D4</f>
        <v>0</v>
      </c>
      <c r="F4" s="3">
        <v>0</v>
      </c>
      <c r="G4" s="3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8">
        <f t="shared" ref="AG4:AG14" si="4">AE4+AF4</f>
        <v>0</v>
      </c>
      <c r="AH4" s="3">
        <v>0</v>
      </c>
      <c r="AI4" s="3">
        <v>0</v>
      </c>
      <c r="AJ4" s="18">
        <f t="shared" ref="AJ4:AJ14" si="5">AH4+AI4</f>
        <v>0</v>
      </c>
      <c r="AK4" s="37">
        <f t="shared" ref="AK4:AK14" si="6">AB4*1.5%</f>
        <v>0</v>
      </c>
      <c r="AL4" s="20">
        <f t="shared" ref="AL4:AL14" si="7">AJ4*1.5%</f>
        <v>0</v>
      </c>
    </row>
    <row r="5" spans="1:38" x14ac:dyDescent="0.3">
      <c r="A5" s="13" t="s">
        <v>78</v>
      </c>
      <c r="B5" s="3">
        <v>900.4</v>
      </c>
      <c r="C5" s="3">
        <v>0</v>
      </c>
      <c r="D5" s="3">
        <v>0</v>
      </c>
      <c r="E5" s="18">
        <f t="shared" si="0"/>
        <v>0</v>
      </c>
      <c r="F5" s="3">
        <v>0</v>
      </c>
      <c r="G5" s="3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8">
        <f t="shared" si="4"/>
        <v>0</v>
      </c>
      <c r="AH5" s="3">
        <v>0</v>
      </c>
      <c r="AI5" s="3">
        <v>0</v>
      </c>
      <c r="AJ5" s="18">
        <f t="shared" si="5"/>
        <v>0</v>
      </c>
      <c r="AK5" s="37">
        <f t="shared" si="6"/>
        <v>0</v>
      </c>
      <c r="AL5" s="20">
        <f t="shared" si="7"/>
        <v>0</v>
      </c>
    </row>
    <row r="6" spans="1:38" x14ac:dyDescent="0.3">
      <c r="A6" s="13" t="s">
        <v>78</v>
      </c>
      <c r="B6" s="3">
        <v>900.4</v>
      </c>
      <c r="C6" s="3">
        <v>0</v>
      </c>
      <c r="D6" s="3">
        <v>0</v>
      </c>
      <c r="E6" s="18">
        <f t="shared" si="0"/>
        <v>0</v>
      </c>
      <c r="F6" s="3">
        <v>0</v>
      </c>
      <c r="G6" s="3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8">
        <f t="shared" si="4"/>
        <v>0</v>
      </c>
      <c r="AH6" s="3">
        <v>0</v>
      </c>
      <c r="AI6" s="3">
        <v>0</v>
      </c>
      <c r="AJ6" s="18">
        <f t="shared" si="5"/>
        <v>0</v>
      </c>
      <c r="AK6" s="37">
        <f t="shared" si="6"/>
        <v>0</v>
      </c>
      <c r="AL6" s="20">
        <f t="shared" si="7"/>
        <v>0</v>
      </c>
    </row>
    <row r="7" spans="1:38" x14ac:dyDescent="0.3">
      <c r="A7" s="13" t="s">
        <v>78</v>
      </c>
      <c r="B7" s="3">
        <v>900.4</v>
      </c>
      <c r="C7" s="3">
        <v>0</v>
      </c>
      <c r="D7" s="3">
        <v>0</v>
      </c>
      <c r="E7" s="18">
        <f t="shared" si="0"/>
        <v>0</v>
      </c>
      <c r="F7" s="3">
        <v>0</v>
      </c>
      <c r="G7" s="3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8">
        <f t="shared" si="4"/>
        <v>0</v>
      </c>
      <c r="AH7" s="3">
        <v>0</v>
      </c>
      <c r="AI7" s="3">
        <v>0</v>
      </c>
      <c r="AJ7" s="18">
        <f t="shared" si="5"/>
        <v>0</v>
      </c>
      <c r="AK7" s="37">
        <f t="shared" si="6"/>
        <v>0</v>
      </c>
      <c r="AL7" s="20">
        <f t="shared" si="7"/>
        <v>0</v>
      </c>
    </row>
    <row r="8" spans="1:38" x14ac:dyDescent="0.3">
      <c r="A8" s="13" t="s">
        <v>78</v>
      </c>
      <c r="B8" s="3">
        <v>900.4</v>
      </c>
      <c r="C8" s="2">
        <v>4186</v>
      </c>
      <c r="D8" s="2">
        <v>0</v>
      </c>
      <c r="E8" s="18">
        <f t="shared" si="0"/>
        <v>4186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8">
        <f t="shared" si="4"/>
        <v>3645.88</v>
      </c>
      <c r="AH8" s="2">
        <v>0</v>
      </c>
      <c r="AI8" s="2">
        <v>0</v>
      </c>
      <c r="AJ8" s="18">
        <f t="shared" si="5"/>
        <v>0</v>
      </c>
      <c r="AK8" s="37">
        <f t="shared" si="6"/>
        <v>0</v>
      </c>
      <c r="AL8" s="20">
        <f t="shared" si="7"/>
        <v>0</v>
      </c>
    </row>
    <row r="9" spans="1:38" x14ac:dyDescent="0.3">
      <c r="A9" s="13" t="s">
        <v>78</v>
      </c>
      <c r="B9" s="3">
        <v>900.4</v>
      </c>
      <c r="C9" s="2">
        <v>0</v>
      </c>
      <c r="D9" s="2">
        <v>0</v>
      </c>
      <c r="E9" s="18">
        <f t="shared" si="0"/>
        <v>0</v>
      </c>
      <c r="F9" s="2">
        <v>3107.64</v>
      </c>
      <c r="G9" s="2">
        <v>0</v>
      </c>
      <c r="H9" s="18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8">
        <f t="shared" si="4"/>
        <v>8128.8</v>
      </c>
      <c r="AH9" s="2">
        <v>2706.66</v>
      </c>
      <c r="AI9" s="2">
        <v>0</v>
      </c>
      <c r="AJ9" s="18">
        <f t="shared" si="5"/>
        <v>2706.66</v>
      </c>
      <c r="AK9" s="37">
        <f t="shared" si="6"/>
        <v>3.0073500000000002</v>
      </c>
      <c r="AL9" s="20">
        <f t="shared" si="7"/>
        <v>40.599899999999998</v>
      </c>
    </row>
    <row r="10" spans="1:38" x14ac:dyDescent="0.3">
      <c r="A10" s="13" t="s">
        <v>78</v>
      </c>
      <c r="B10" s="3">
        <v>900.4</v>
      </c>
      <c r="C10" s="2">
        <v>0</v>
      </c>
      <c r="D10" s="2">
        <v>0</v>
      </c>
      <c r="E10" s="18">
        <f t="shared" si="0"/>
        <v>0</v>
      </c>
      <c r="F10" s="2">
        <v>507.79</v>
      </c>
      <c r="G10" s="2">
        <v>0</v>
      </c>
      <c r="H10" s="18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8">
        <f t="shared" si="4"/>
        <v>8128.8</v>
      </c>
      <c r="AH10" s="2">
        <v>10046.48</v>
      </c>
      <c r="AI10" s="2">
        <v>0</v>
      </c>
      <c r="AJ10" s="18">
        <f t="shared" si="5"/>
        <v>10046.48</v>
      </c>
      <c r="AK10" s="37">
        <f t="shared" si="6"/>
        <v>4.9411500000000004</v>
      </c>
      <c r="AL10" s="20">
        <f t="shared" si="7"/>
        <v>150.69719999999998</v>
      </c>
    </row>
    <row r="11" spans="1:38" x14ac:dyDescent="0.3">
      <c r="A11" s="13" t="s">
        <v>78</v>
      </c>
      <c r="B11" s="3">
        <v>900.4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37">
        <f t="shared" si="6"/>
        <v>0</v>
      </c>
      <c r="AL11" s="20">
        <f t="shared" si="7"/>
        <v>0</v>
      </c>
    </row>
    <row r="12" spans="1:38" x14ac:dyDescent="0.3">
      <c r="A12" s="13" t="s">
        <v>78</v>
      </c>
      <c r="B12" s="3">
        <v>900.4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37">
        <f t="shared" si="6"/>
        <v>0</v>
      </c>
      <c r="AL12" s="20">
        <f t="shared" si="7"/>
        <v>0</v>
      </c>
    </row>
    <row r="13" spans="1:38" x14ac:dyDescent="0.3">
      <c r="A13" s="13" t="s">
        <v>78</v>
      </c>
      <c r="B13" s="3">
        <v>900.4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37">
        <f t="shared" si="6"/>
        <v>0</v>
      </c>
      <c r="AL13" s="20">
        <f t="shared" si="7"/>
        <v>0</v>
      </c>
    </row>
    <row r="14" spans="1:38" ht="14.4" thickBot="1" x14ac:dyDescent="0.35">
      <c r="A14" s="13" t="s">
        <v>78</v>
      </c>
      <c r="B14" s="3">
        <v>900.4</v>
      </c>
      <c r="C14" s="7"/>
      <c r="D14" s="7"/>
      <c r="E14" s="18">
        <f t="shared" si="0"/>
        <v>0</v>
      </c>
      <c r="F14" s="7"/>
      <c r="G14" s="7"/>
      <c r="H14" s="18">
        <f t="shared" si="1"/>
        <v>0</v>
      </c>
      <c r="I14" s="7"/>
      <c r="J14" s="7"/>
      <c r="K14" s="7"/>
      <c r="L14" s="7"/>
      <c r="M14" s="18">
        <f t="shared" si="2"/>
        <v>0</v>
      </c>
      <c r="N14" s="20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8">
        <f t="shared" si="4"/>
        <v>0</v>
      </c>
      <c r="AH14" s="7"/>
      <c r="AI14" s="7"/>
      <c r="AJ14" s="18">
        <f t="shared" si="5"/>
        <v>0</v>
      </c>
      <c r="AK14" s="37">
        <f t="shared" si="6"/>
        <v>0</v>
      </c>
      <c r="AL14" s="20">
        <f t="shared" si="7"/>
        <v>0</v>
      </c>
    </row>
    <row r="15" spans="1:38" ht="14.4" thickBot="1" x14ac:dyDescent="0.3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19">
        <f t="shared" si="8"/>
        <v>4186</v>
      </c>
      <c r="F15" s="8">
        <f t="shared" si="8"/>
        <v>3615.43</v>
      </c>
      <c r="G15" s="8">
        <f t="shared" si="8"/>
        <v>0</v>
      </c>
      <c r="H15" s="19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9">
        <f t="shared" si="9"/>
        <v>0</v>
      </c>
      <c r="N15" s="21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19">
        <f>SUM(AG3:AG14)</f>
        <v>19903.48</v>
      </c>
      <c r="AH15" s="8">
        <f>SUM(AH3:AH14)</f>
        <v>12753.14</v>
      </c>
      <c r="AI15" s="8">
        <f>SUM(AI3:AI14)</f>
        <v>0</v>
      </c>
      <c r="AJ15" s="19">
        <f>SUM(AJ3:AJ14)</f>
        <v>12753.14</v>
      </c>
      <c r="AK15" s="19">
        <f t="shared" ref="AK15" si="10">SUM(AK3:AK14)</f>
        <v>7.948500000000001</v>
      </c>
      <c r="AL15" s="21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92" t="s">
        <v>13</v>
      </c>
      <c r="C2" s="92"/>
      <c r="D2" s="92"/>
      <c r="E2" s="92"/>
      <c r="F2" s="92"/>
    </row>
    <row r="3" spans="2:9" ht="26.25" customHeight="1" x14ac:dyDescent="0.45">
      <c r="B3" s="91" t="s">
        <v>81</v>
      </c>
      <c r="C3" s="91"/>
      <c r="D3" s="91"/>
      <c r="E3" s="91"/>
      <c r="F3" s="91"/>
      <c r="G3" s="1"/>
      <c r="H3" s="1"/>
      <c r="I3" s="1"/>
    </row>
    <row r="4" spans="2:9" ht="30" customHeight="1" thickBot="1" x14ac:dyDescent="0.35">
      <c r="B4" s="91"/>
      <c r="C4" s="91"/>
      <c r="D4" s="91"/>
      <c r="E4" s="91"/>
      <c r="F4" s="91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39" t="s">
        <v>1</v>
      </c>
      <c r="C6" s="40">
        <f>'отчет тек. ремонт'!B13</f>
        <v>4186</v>
      </c>
      <c r="D6" s="40">
        <f>'отчет тек. ремонт'!C13</f>
        <v>3615.43</v>
      </c>
      <c r="E6" s="40">
        <f>'отчет тек. ремонт'!E13</f>
        <v>6768.89</v>
      </c>
      <c r="F6" s="47">
        <f>'отчет тек. ремонт'!G15</f>
        <v>110389.28854999998</v>
      </c>
    </row>
    <row r="7" spans="2:9" x14ac:dyDescent="0.3">
      <c r="B7" s="41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8" t="e">
        <f>#REF!</f>
        <v>#REF!</v>
      </c>
    </row>
    <row r="8" spans="2:9" ht="27.6" x14ac:dyDescent="0.3">
      <c r="B8" s="42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55.2" x14ac:dyDescent="0.3">
      <c r="B9" s="42" t="s">
        <v>3</v>
      </c>
      <c r="C9" s="2">
        <v>0</v>
      </c>
      <c r="D9" s="2">
        <v>0</v>
      </c>
      <c r="E9" s="2">
        <v>0</v>
      </c>
      <c r="F9" s="43">
        <v>0</v>
      </c>
    </row>
    <row r="10" spans="2:9" x14ac:dyDescent="0.3">
      <c r="B10" s="42" t="s">
        <v>4</v>
      </c>
      <c r="C10" s="2">
        <v>0</v>
      </c>
      <c r="D10" s="2">
        <v>0</v>
      </c>
      <c r="E10" s="2">
        <v>0</v>
      </c>
      <c r="F10" s="43">
        <v>0</v>
      </c>
    </row>
    <row r="11" spans="2:9" ht="27.6" x14ac:dyDescent="0.3">
      <c r="B11" s="42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43">
        <v>0</v>
      </c>
    </row>
    <row r="12" spans="2:9" x14ac:dyDescent="0.3">
      <c r="B12" s="42" t="s">
        <v>6</v>
      </c>
      <c r="C12" s="2">
        <f>'выборка 15'!W15</f>
        <v>0</v>
      </c>
      <c r="D12" s="2">
        <v>0</v>
      </c>
      <c r="E12" s="2">
        <v>0</v>
      </c>
      <c r="F12" s="43">
        <v>0</v>
      </c>
    </row>
    <row r="13" spans="2:9" x14ac:dyDescent="0.3">
      <c r="B13" s="42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43">
        <v>0</v>
      </c>
    </row>
    <row r="14" spans="2:9" ht="27.6" x14ac:dyDescent="0.3">
      <c r="B14" s="42" t="s">
        <v>8</v>
      </c>
      <c r="C14" s="2">
        <v>0</v>
      </c>
      <c r="D14" s="2">
        <v>0</v>
      </c>
      <c r="E14" s="2">
        <v>0</v>
      </c>
      <c r="F14" s="43">
        <v>0</v>
      </c>
    </row>
    <row r="15" spans="2:9" ht="27.6" x14ac:dyDescent="0.3">
      <c r="B15" s="42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43">
        <f>D15-9557</f>
        <v>-9027.1</v>
      </c>
    </row>
    <row r="16" spans="2:9" ht="28.2" thickBot="1" x14ac:dyDescent="0.35">
      <c r="B16" s="44" t="s">
        <v>10</v>
      </c>
      <c r="C16" s="45">
        <f>'выборка 15'!AC15</f>
        <v>5779.3099999999995</v>
      </c>
      <c r="D16" s="45">
        <f>'выборка 15'!AD15</f>
        <v>3449</v>
      </c>
      <c r="E16" s="45">
        <v>2933.63</v>
      </c>
      <c r="F16" s="46">
        <v>0</v>
      </c>
    </row>
    <row r="18" spans="2:6" ht="19.5" customHeight="1" x14ac:dyDescent="0.3">
      <c r="B18" s="93" t="s">
        <v>80</v>
      </c>
      <c r="C18" s="93"/>
      <c r="D18" s="93"/>
      <c r="E18" s="93"/>
      <c r="F18" s="9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workbookViewId="0">
      <selection activeCell="A2" sqref="A2:G2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94" t="s">
        <v>84</v>
      </c>
      <c r="B2" s="94"/>
      <c r="C2" s="94"/>
      <c r="D2" s="94"/>
      <c r="E2" s="94"/>
      <c r="F2" s="94"/>
      <c r="G2" s="94"/>
    </row>
    <row r="3" spans="1:7" ht="23.4" x14ac:dyDescent="0.45">
      <c r="A3" s="27"/>
      <c r="B3" s="27"/>
      <c r="C3" s="27"/>
      <c r="D3" s="27"/>
      <c r="E3" s="27"/>
      <c r="F3" s="27"/>
      <c r="G3" s="27"/>
    </row>
    <row r="4" spans="1:7" ht="15.6" x14ac:dyDescent="0.3">
      <c r="A4" s="95" t="s">
        <v>79</v>
      </c>
      <c r="B4" s="95"/>
      <c r="C4" s="95"/>
      <c r="D4" s="95"/>
      <c r="E4" s="95"/>
      <c r="F4" s="95"/>
      <c r="G4" s="28">
        <v>106828.09</v>
      </c>
    </row>
    <row r="5" spans="1:7" ht="14.4" thickBot="1" x14ac:dyDescent="0.35"/>
    <row r="6" spans="1:7" ht="60" customHeight="1" thickBot="1" x14ac:dyDescent="0.35">
      <c r="A6" s="29"/>
      <c r="B6" s="30" t="s">
        <v>63</v>
      </c>
      <c r="C6" s="30" t="s">
        <v>64</v>
      </c>
      <c r="D6" s="30" t="s">
        <v>65</v>
      </c>
      <c r="E6" s="30" t="s">
        <v>66</v>
      </c>
      <c r="F6" s="30" t="s">
        <v>67</v>
      </c>
      <c r="G6" s="31" t="s">
        <v>68</v>
      </c>
    </row>
    <row r="7" spans="1:7" x14ac:dyDescent="0.3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96">
        <f>'расход по дому ТР 15'!I12</f>
        <v>54.231449999999995</v>
      </c>
      <c r="E7" s="3">
        <v>6768.89</v>
      </c>
      <c r="F7" s="3">
        <v>0</v>
      </c>
      <c r="G7" s="96">
        <f>C13-D13</f>
        <v>3561.1985500000001</v>
      </c>
    </row>
    <row r="8" spans="1:7" x14ac:dyDescent="0.3">
      <c r="A8" s="6" t="s">
        <v>69</v>
      </c>
      <c r="B8" s="2">
        <v>0</v>
      </c>
      <c r="C8" s="2">
        <v>0</v>
      </c>
      <c r="D8" s="97"/>
      <c r="E8" s="2">
        <v>0</v>
      </c>
      <c r="F8" s="2">
        <v>0</v>
      </c>
      <c r="G8" s="97"/>
    </row>
    <row r="9" spans="1:7" x14ac:dyDescent="0.3">
      <c r="A9" s="6" t="s">
        <v>70</v>
      </c>
      <c r="B9" s="2">
        <v>0</v>
      </c>
      <c r="C9" s="2">
        <v>0</v>
      </c>
      <c r="D9" s="97"/>
      <c r="E9" s="2">
        <v>0</v>
      </c>
      <c r="F9" s="2">
        <v>0</v>
      </c>
      <c r="G9" s="97"/>
    </row>
    <row r="10" spans="1:7" x14ac:dyDescent="0.3">
      <c r="A10" s="13" t="s">
        <v>71</v>
      </c>
      <c r="B10" s="2">
        <f>'выборка 15'!D15</f>
        <v>0</v>
      </c>
      <c r="C10" s="2">
        <f>'выборка 15'!G15</f>
        <v>0</v>
      </c>
      <c r="D10" s="97"/>
      <c r="E10" s="2">
        <v>0</v>
      </c>
      <c r="F10" s="2">
        <v>0</v>
      </c>
      <c r="G10" s="97"/>
    </row>
    <row r="11" spans="1:7" x14ac:dyDescent="0.3">
      <c r="A11" s="6" t="s">
        <v>72</v>
      </c>
      <c r="B11" s="2">
        <v>0</v>
      </c>
      <c r="C11" s="2">
        <v>0</v>
      </c>
      <c r="D11" s="97"/>
      <c r="E11" s="2">
        <v>0</v>
      </c>
      <c r="F11" s="2">
        <v>0</v>
      </c>
      <c r="G11" s="97"/>
    </row>
    <row r="12" spans="1:7" ht="14.4" thickBot="1" x14ac:dyDescent="0.35">
      <c r="A12" s="32" t="s">
        <v>73</v>
      </c>
      <c r="B12" s="2">
        <v>0</v>
      </c>
      <c r="C12" s="2">
        <v>0</v>
      </c>
      <c r="D12" s="98"/>
      <c r="E12" s="2">
        <v>0</v>
      </c>
      <c r="F12" s="2">
        <v>0</v>
      </c>
      <c r="G12" s="98"/>
    </row>
    <row r="13" spans="1:7" ht="15" thickBot="1" x14ac:dyDescent="0.35">
      <c r="A13" s="33" t="s">
        <v>74</v>
      </c>
      <c r="B13" s="34">
        <f>SUM(B7:B12)</f>
        <v>4186</v>
      </c>
      <c r="C13" s="34">
        <f>SUM(C7:C12)</f>
        <v>3615.43</v>
      </c>
      <c r="D13" s="35">
        <f>SUM(D7)</f>
        <v>54.231449999999995</v>
      </c>
      <c r="E13" s="34">
        <f>SUM(E7:E12)</f>
        <v>6768.89</v>
      </c>
      <c r="F13" s="34">
        <f>SUM(F7:F12)</f>
        <v>0</v>
      </c>
      <c r="G13" s="38">
        <f>G7</f>
        <v>3561.1985500000001</v>
      </c>
    </row>
    <row r="15" spans="1:7" ht="15.6" x14ac:dyDescent="0.3">
      <c r="A15" s="95" t="s">
        <v>82</v>
      </c>
      <c r="B15" s="95"/>
      <c r="C15" s="95"/>
      <c r="D15" s="95"/>
      <c r="E15" s="95"/>
      <c r="F15" s="95"/>
      <c r="G15" s="36">
        <f>G4+C13-D13</f>
        <v>110389.28854999998</v>
      </c>
    </row>
    <row r="17" spans="1:5" x14ac:dyDescent="0.3">
      <c r="A17" s="93" t="s">
        <v>80</v>
      </c>
      <c r="B17" s="93"/>
      <c r="C17" s="93"/>
      <c r="D17" s="93"/>
      <c r="E17" s="9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5"/>
  <sheetViews>
    <sheetView workbookViewId="0">
      <selection sqref="A1:K1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  <col min="11" max="11" width="9.88671875" bestFit="1" customWidth="1"/>
  </cols>
  <sheetData>
    <row r="1" spans="1:11" ht="93.75" customHeight="1" thickBot="1" x14ac:dyDescent="0.5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6.5" customHeight="1" x14ac:dyDescent="0.3">
      <c r="A2" s="107" t="s">
        <v>16</v>
      </c>
      <c r="B2" s="109" t="s">
        <v>17</v>
      </c>
      <c r="C2" s="109" t="s">
        <v>18</v>
      </c>
      <c r="D2" s="109" t="s">
        <v>19</v>
      </c>
      <c r="E2" s="109" t="s">
        <v>20</v>
      </c>
      <c r="F2" s="109" t="s">
        <v>21</v>
      </c>
      <c r="G2" s="109" t="s">
        <v>22</v>
      </c>
      <c r="H2" s="109" t="s">
        <v>23</v>
      </c>
      <c r="I2" s="109" t="s">
        <v>24</v>
      </c>
      <c r="J2" s="111" t="s">
        <v>25</v>
      </c>
      <c r="K2" s="112"/>
    </row>
    <row r="3" spans="1:11" ht="29.25" customHeight="1" thickBot="1" x14ac:dyDescent="0.35">
      <c r="A3" s="108"/>
      <c r="B3" s="110"/>
      <c r="C3" s="110"/>
      <c r="D3" s="110"/>
      <c r="E3" s="110"/>
      <c r="F3" s="110"/>
      <c r="G3" s="110"/>
      <c r="H3" s="110"/>
      <c r="I3" s="110"/>
      <c r="J3" s="9" t="s">
        <v>26</v>
      </c>
      <c r="K3" s="10" t="s">
        <v>27</v>
      </c>
    </row>
    <row r="4" spans="1:11" x14ac:dyDescent="0.3">
      <c r="A4" s="3"/>
      <c r="B4" s="3"/>
      <c r="C4" s="3"/>
      <c r="D4" s="3"/>
      <c r="E4" s="3"/>
      <c r="F4" s="3"/>
      <c r="G4" s="3"/>
      <c r="H4" s="24"/>
      <c r="I4" s="3"/>
      <c r="J4" s="3"/>
      <c r="K4" s="23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4" thickBot="1" x14ac:dyDescent="0.35">
      <c r="A11" s="99" t="s">
        <v>28</v>
      </c>
      <c r="B11" s="100"/>
      <c r="C11" s="100"/>
      <c r="D11" s="100"/>
      <c r="E11" s="100"/>
      <c r="F11" s="100"/>
      <c r="G11" s="100"/>
      <c r="H11" s="101"/>
      <c r="I11" s="25">
        <f>'выборка 15'!M15+'выборка 15'!N15</f>
        <v>54.231449999999995</v>
      </c>
      <c r="J11" s="7"/>
      <c r="K11" s="7"/>
    </row>
    <row r="12" spans="1:11" ht="15" thickBot="1" x14ac:dyDescent="0.35">
      <c r="A12" s="102" t="s">
        <v>29</v>
      </c>
      <c r="B12" s="103"/>
      <c r="C12" s="103"/>
      <c r="D12" s="103"/>
      <c r="E12" s="103"/>
      <c r="F12" s="103"/>
      <c r="G12" s="103"/>
      <c r="H12" s="104"/>
      <c r="I12" s="26">
        <f>SUM(I4:I11)</f>
        <v>54.231449999999995</v>
      </c>
      <c r="J12" s="105"/>
      <c r="K12" s="106"/>
    </row>
    <row r="15" spans="1:11" x14ac:dyDescent="0.3">
      <c r="A15" s="93" t="s">
        <v>80</v>
      </c>
      <c r="B15" s="93"/>
      <c r="C15" s="93"/>
      <c r="D15" s="93"/>
      <c r="E15" s="93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1"/>
  <sheetViews>
    <sheetView tabSelected="1" workbookViewId="0">
      <selection activeCell="E4" sqref="E4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2.88671875" style="55" customWidth="1"/>
    <col min="5" max="5" width="9.44140625" bestFit="1" customWidth="1"/>
  </cols>
  <sheetData>
    <row r="2" spans="1:5" ht="79.5" customHeight="1" x14ac:dyDescent="0.3">
      <c r="A2" s="113" t="s">
        <v>98</v>
      </c>
      <c r="B2" s="114"/>
      <c r="C2" s="114"/>
      <c r="D2" s="114"/>
    </row>
    <row r="3" spans="1:5" ht="14.4" thickBot="1" x14ac:dyDescent="0.35"/>
    <row r="4" spans="1:5" ht="31.2" x14ac:dyDescent="0.3">
      <c r="A4" s="56"/>
      <c r="B4" s="57" t="s">
        <v>63</v>
      </c>
      <c r="C4" s="57" t="s">
        <v>64</v>
      </c>
      <c r="D4" s="58" t="s">
        <v>65</v>
      </c>
    </row>
    <row r="5" spans="1:5" ht="15.6" x14ac:dyDescent="0.3">
      <c r="A5" s="54" t="s">
        <v>111</v>
      </c>
      <c r="B5" s="53"/>
      <c r="C5" s="52">
        <v>-151273.4</v>
      </c>
      <c r="D5" s="59"/>
    </row>
    <row r="6" spans="1:5" ht="21" customHeight="1" x14ac:dyDescent="0.3">
      <c r="A6" s="60" t="s">
        <v>85</v>
      </c>
      <c r="B6" s="61">
        <v>117746.15999999997</v>
      </c>
      <c r="C6" s="61">
        <v>86109.659999999974</v>
      </c>
      <c r="D6" s="62">
        <f>'Р и Срасход 2023г.'!F15</f>
        <v>78069.756460000004</v>
      </c>
    </row>
    <row r="7" spans="1:5" ht="27.6" x14ac:dyDescent="0.3">
      <c r="A7" s="42" t="s">
        <v>75</v>
      </c>
      <c r="C7" s="63"/>
      <c r="D7" s="64">
        <v>21604.800000000003</v>
      </c>
    </row>
    <row r="8" spans="1:5" ht="27.6" x14ac:dyDescent="0.3">
      <c r="A8" s="42" t="s">
        <v>76</v>
      </c>
      <c r="B8" s="63"/>
      <c r="C8" s="63"/>
      <c r="D8" s="62">
        <v>7777.7280000000019</v>
      </c>
    </row>
    <row r="9" spans="1:5" ht="15" thickBot="1" x14ac:dyDescent="0.35">
      <c r="A9" s="65" t="s">
        <v>86</v>
      </c>
      <c r="B9" s="66">
        <f>SUM(B6:B8)</f>
        <v>117746.15999999997</v>
      </c>
      <c r="C9" s="66">
        <f>SUM(C5:C8)</f>
        <v>-65163.74000000002</v>
      </c>
      <c r="D9" s="67">
        <f>SUM(D6:D8)</f>
        <v>107452.28446000001</v>
      </c>
    </row>
    <row r="10" spans="1:5" ht="14.4" x14ac:dyDescent="0.3">
      <c r="A10" s="51"/>
      <c r="B10" s="51"/>
      <c r="C10" s="51"/>
      <c r="D10" s="68"/>
    </row>
    <row r="11" spans="1:5" ht="14.4" x14ac:dyDescent="0.3">
      <c r="A11" s="115" t="s">
        <v>99</v>
      </c>
      <c r="B11" s="115"/>
      <c r="C11" s="115"/>
      <c r="D11" s="69">
        <f>C9-D9</f>
        <v>-172616.02446000004</v>
      </c>
      <c r="E11" s="70"/>
    </row>
    <row r="13" spans="1:5" x14ac:dyDescent="0.3">
      <c r="A13" s="116" t="s">
        <v>100</v>
      </c>
      <c r="B13" s="116"/>
      <c r="C13" s="116"/>
      <c r="D13" s="73">
        <v>190255.33</v>
      </c>
    </row>
    <row r="14" spans="1:5" x14ac:dyDescent="0.3">
      <c r="A14" s="71"/>
      <c r="B14" s="72"/>
      <c r="C14" s="72"/>
      <c r="D14" s="73"/>
    </row>
    <row r="15" spans="1:5" x14ac:dyDescent="0.3">
      <c r="A15" s="50"/>
      <c r="B15" s="50"/>
      <c r="C15" s="50"/>
      <c r="D15" s="74"/>
    </row>
    <row r="21" spans="6:6" x14ac:dyDescent="0.3">
      <c r="F21" s="75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>
      <selection activeCell="E23" sqref="E23"/>
    </sheetView>
  </sheetViews>
  <sheetFormatPr defaultRowHeight="13.8" x14ac:dyDescent="0.3"/>
  <cols>
    <col min="1" max="1" width="4.5546875" customWidth="1"/>
    <col min="4" max="4" width="22.5546875" customWidth="1"/>
    <col min="5" max="5" width="50.6640625" customWidth="1"/>
    <col min="6" max="6" width="14" customWidth="1"/>
  </cols>
  <sheetData>
    <row r="1" spans="1:6" ht="74.25" customHeight="1" x14ac:dyDescent="0.3">
      <c r="A1" s="113" t="s">
        <v>101</v>
      </c>
      <c r="B1" s="113"/>
      <c r="C1" s="113"/>
      <c r="D1" s="113"/>
      <c r="E1" s="113"/>
      <c r="F1" s="113"/>
    </row>
    <row r="2" spans="1:6" ht="16.5" customHeight="1" thickBot="1" x14ac:dyDescent="0.45">
      <c r="A2" s="76"/>
      <c r="B2" s="76"/>
      <c r="C2" s="76"/>
      <c r="D2" s="76"/>
      <c r="E2" s="76"/>
      <c r="F2" s="76"/>
    </row>
    <row r="3" spans="1:6" ht="12.75" customHeight="1" x14ac:dyDescent="0.3">
      <c r="A3" s="123" t="s">
        <v>16</v>
      </c>
      <c r="B3" s="123" t="s">
        <v>17</v>
      </c>
      <c r="C3" s="123" t="s">
        <v>18</v>
      </c>
      <c r="D3" s="123" t="s">
        <v>19</v>
      </c>
      <c r="E3" s="123" t="s">
        <v>20</v>
      </c>
      <c r="F3" s="126" t="s">
        <v>87</v>
      </c>
    </row>
    <row r="4" spans="1:6" ht="22.5" customHeight="1" thickBot="1" x14ac:dyDescent="0.35">
      <c r="A4" s="124"/>
      <c r="B4" s="125"/>
      <c r="C4" s="124"/>
      <c r="D4" s="124"/>
      <c r="E4" s="124"/>
      <c r="F4" s="127"/>
    </row>
    <row r="5" spans="1:6" ht="12.75" customHeight="1" x14ac:dyDescent="0.3">
      <c r="A5" s="77">
        <v>1</v>
      </c>
      <c r="B5" s="77">
        <v>2023</v>
      </c>
      <c r="C5" s="78" t="s">
        <v>88</v>
      </c>
      <c r="D5" s="79"/>
      <c r="E5" s="79" t="s">
        <v>90</v>
      </c>
      <c r="F5" s="80">
        <v>1086</v>
      </c>
    </row>
    <row r="6" spans="1:6" x14ac:dyDescent="0.3">
      <c r="A6" s="81">
        <v>2</v>
      </c>
      <c r="B6" s="77">
        <v>2023</v>
      </c>
      <c r="C6" s="81" t="s">
        <v>91</v>
      </c>
      <c r="D6" s="82" t="s">
        <v>92</v>
      </c>
      <c r="E6" s="82" t="s">
        <v>102</v>
      </c>
      <c r="F6" s="80">
        <v>601</v>
      </c>
    </row>
    <row r="7" spans="1:6" x14ac:dyDescent="0.3">
      <c r="A7" s="81">
        <v>3</v>
      </c>
      <c r="B7" s="77">
        <v>2023</v>
      </c>
      <c r="C7" s="81" t="s">
        <v>103</v>
      </c>
      <c r="D7" s="82" t="s">
        <v>104</v>
      </c>
      <c r="E7" s="82" t="s">
        <v>105</v>
      </c>
      <c r="F7" s="80">
        <v>3250</v>
      </c>
    </row>
    <row r="8" spans="1:6" x14ac:dyDescent="0.3">
      <c r="A8" s="81">
        <v>4</v>
      </c>
      <c r="B8" s="77">
        <v>2023</v>
      </c>
      <c r="C8" s="81" t="s">
        <v>93</v>
      </c>
      <c r="D8" s="82" t="s">
        <v>89</v>
      </c>
      <c r="E8" s="82" t="s">
        <v>106</v>
      </c>
      <c r="F8" s="80">
        <v>1185</v>
      </c>
    </row>
    <row r="9" spans="1:6" x14ac:dyDescent="0.3">
      <c r="A9" s="81">
        <v>5</v>
      </c>
      <c r="B9" s="77">
        <v>2023</v>
      </c>
      <c r="C9" s="83" t="s">
        <v>93</v>
      </c>
      <c r="D9" s="84" t="s">
        <v>94</v>
      </c>
      <c r="E9" s="85" t="s">
        <v>95</v>
      </c>
      <c r="F9" s="80">
        <v>46361</v>
      </c>
    </row>
    <row r="10" spans="1:6" x14ac:dyDescent="0.3">
      <c r="A10" s="81">
        <v>6</v>
      </c>
      <c r="B10" s="77">
        <v>2023</v>
      </c>
      <c r="C10" s="83" t="s">
        <v>96</v>
      </c>
      <c r="D10" s="84" t="s">
        <v>92</v>
      </c>
      <c r="E10" s="85" t="s">
        <v>107</v>
      </c>
      <c r="F10" s="80">
        <v>17576</v>
      </c>
    </row>
    <row r="11" spans="1:6" x14ac:dyDescent="0.3">
      <c r="A11" s="81">
        <v>7</v>
      </c>
      <c r="B11" s="77">
        <v>2023</v>
      </c>
      <c r="C11" s="83" t="s">
        <v>97</v>
      </c>
      <c r="D11" s="84"/>
      <c r="E11" s="85" t="s">
        <v>108</v>
      </c>
      <c r="F11" s="80">
        <v>2400</v>
      </c>
    </row>
    <row r="12" spans="1:6" x14ac:dyDescent="0.3">
      <c r="A12" s="81">
        <v>8</v>
      </c>
      <c r="B12" s="77">
        <v>2023</v>
      </c>
      <c r="C12" s="83" t="s">
        <v>109</v>
      </c>
      <c r="D12" s="84" t="s">
        <v>89</v>
      </c>
      <c r="E12" s="85" t="s">
        <v>110</v>
      </c>
      <c r="F12" s="80">
        <v>1739</v>
      </c>
    </row>
    <row r="13" spans="1:6" x14ac:dyDescent="0.3">
      <c r="A13" s="81"/>
      <c r="B13" s="77"/>
      <c r="C13" s="83"/>
      <c r="D13" s="84"/>
      <c r="E13" s="85"/>
      <c r="F13" s="80"/>
    </row>
    <row r="14" spans="1:6" ht="14.4" thickBot="1" x14ac:dyDescent="0.35">
      <c r="A14" s="117" t="s">
        <v>28</v>
      </c>
      <c r="B14" s="118"/>
      <c r="C14" s="118"/>
      <c r="D14" s="118"/>
      <c r="E14" s="119"/>
      <c r="F14" s="80">
        <v>3871.7564600000001</v>
      </c>
    </row>
    <row r="15" spans="1:6" ht="15" thickBot="1" x14ac:dyDescent="0.35">
      <c r="A15" s="120" t="s">
        <v>29</v>
      </c>
      <c r="B15" s="121"/>
      <c r="C15" s="121"/>
      <c r="D15" s="121"/>
      <c r="E15" s="122"/>
      <c r="F15" s="86">
        <f>SUM(F5:F14)</f>
        <v>78069.756460000004</v>
      </c>
    </row>
    <row r="16" spans="1:6" ht="14.4" x14ac:dyDescent="0.3">
      <c r="A16" s="87"/>
      <c r="B16" s="87"/>
      <c r="C16" s="87"/>
      <c r="D16" s="87"/>
      <c r="E16" s="87"/>
      <c r="F16" s="88"/>
    </row>
    <row r="17" spans="1:6" x14ac:dyDescent="0.3">
      <c r="A17" s="89"/>
      <c r="B17" s="89"/>
      <c r="C17" s="89"/>
      <c r="D17" s="89"/>
      <c r="E17" s="89"/>
      <c r="F17" s="89"/>
    </row>
    <row r="18" spans="1:6" ht="12.75" customHeight="1" x14ac:dyDescent="0.3">
      <c r="A18" s="90"/>
      <c r="B18" s="90"/>
      <c r="C18" s="90"/>
      <c r="D18" s="90"/>
      <c r="E18" s="90"/>
      <c r="F18" s="89"/>
    </row>
  </sheetData>
  <mergeCells count="9">
    <mergeCell ref="A14:E14"/>
    <mergeCell ref="A15:E1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очет 2023г.</vt:lpstr>
      <vt:lpstr>Р и Срасход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2023-02-09T10:15:46Z</cp:lastPrinted>
  <dcterms:created xsi:type="dcterms:W3CDTF">2015-02-24T21:57:31Z</dcterms:created>
  <dcterms:modified xsi:type="dcterms:W3CDTF">2024-03-26T12:25:02Z</dcterms:modified>
</cp:coreProperties>
</file>